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3.xml" ContentType="application/vnd.openxmlformats-officedocument.drawing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lterrahomeloans-my.sharepoint.com/personal/jlepez_pmgllc_com/Documents/Documentos/Docs &amp; Forms/"/>
    </mc:Choice>
  </mc:AlternateContent>
  <xr:revisionPtr revIDLastSave="51" documentId="8_{66799FE1-3266-4148-B164-14852CF40203}" xr6:coauthVersionLast="47" xr6:coauthVersionMax="47" xr10:uidLastSave="{F98A1397-83D3-4092-B2BA-0BD37C6470C8}"/>
  <bookViews>
    <workbookView minimized="1" xWindow="780" yWindow="780" windowWidth="15375" windowHeight="7785" xr2:uid="{00000000-000D-0000-FFFF-FFFF00000000}"/>
  </bookViews>
  <sheets>
    <sheet name="Income Calculation" sheetId="1" r:id="rId1"/>
    <sheet name="Fixed and Non-Taxable Income" sheetId="2" r:id="rId2"/>
    <sheet name="Rental Income" sheetId="5" r:id="rId3"/>
  </sheets>
  <externalReferences>
    <externalReference r:id="rId4"/>
  </externalReferences>
  <definedNames>
    <definedName name="BORR1PAYINC1">[1]Data!$A$85</definedName>
    <definedName name="BORR1PAYINC2">#REF!</definedName>
    <definedName name="BORR2PAYINC1">#REF!</definedName>
    <definedName name="BORR2PAYINC2">#REF!</definedName>
    <definedName name="BUSS1MONTHS">#REF!</definedName>
    <definedName name="BUSS1MSG">#REF!</definedName>
    <definedName name="BUSS1TOTAL">#REF!</definedName>
    <definedName name="BUSS2MONTHS">#REF!</definedName>
    <definedName name="BUSS2MSG">#REF!</definedName>
    <definedName name="BUSS2TOTAL">#REF!</definedName>
    <definedName name="BUSS3MONTHS">#REF!</definedName>
    <definedName name="BUSS3MSG">#REF!</definedName>
    <definedName name="BUSS3TOTAL">#REF!</definedName>
    <definedName name="DOCUMENT">#REF!</definedName>
    <definedName name="FREQUENCY">#REF!</definedName>
    <definedName name="MLTRYPAYINC">#REF!</definedName>
    <definedName name="PAYTYPE">#REF!</definedName>
    <definedName name="_xlnm.Print_Area" localSheetId="1">'Fixed and Non-Taxable Income'!$B$2:$L$96</definedName>
    <definedName name="_xlnm.Print_Area" localSheetId="0">'Income Calculation'!$B$2:$O$108</definedName>
    <definedName name="_xlnm.Print_Area" localSheetId="2">'Rental Income'!$B$3:$H$127</definedName>
    <definedName name="_xlnm.Print_Titles" localSheetId="2">'Rental Income'!$2:$7</definedName>
    <definedName name="RENTAL1GROSS">[1]Data!$E$181</definedName>
    <definedName name="RENTAL1MONTHS">[1]Data!$D$182</definedName>
    <definedName name="RENTAL1MSG">[1]Data!$B$183</definedName>
    <definedName name="RENTAL1NET">[1]Data!$G$181</definedName>
    <definedName name="RENTAL1TOTAL">[1]Data!$D$181</definedName>
    <definedName name="RENTAL1TTLYR1">#REF!</definedName>
    <definedName name="RENTAL1TTLYR2">#REF!</definedName>
    <definedName name="RENTAL2GROSS">[1]Data!$E$188</definedName>
    <definedName name="RENTAL2MONTHS">[1]Data!$D$189</definedName>
    <definedName name="RENTAL2MSG">[1]Data!$B$190</definedName>
    <definedName name="RENTAL2NET">[1]Data!$G$188</definedName>
    <definedName name="RENTAL2TOTAL">[1]Data!$D$188</definedName>
    <definedName name="RENTAL2TTLYR1">#REF!</definedName>
    <definedName name="RENTAL2TTLYR2">#REF!</definedName>
    <definedName name="RENTAL3GROSS">[1]Data!$E$195</definedName>
    <definedName name="RENTAL3MONTHS">[1]Data!$D$196</definedName>
    <definedName name="RENTAL3MSG">[1]Data!$B$197</definedName>
    <definedName name="RENTAL3NET">[1]Data!$G$195</definedName>
    <definedName name="RENTAL3TOTAL">[1]Data!$D$195</definedName>
    <definedName name="RENTAL3TTLYR1">#REF!</definedName>
    <definedName name="RENTAL3TTLYR2">#REF!</definedName>
    <definedName name="RENTAL4GROSS">[1]Data!$E$202</definedName>
    <definedName name="RENTAL4MONTHS">[1]Data!$D$203</definedName>
    <definedName name="RENTAL4MSG">#REF!</definedName>
    <definedName name="RENTAL4NET">[1]Data!$G$202</definedName>
    <definedName name="RENTAL4TOTAL">[1]Data!$D$202</definedName>
    <definedName name="RENTAL5GROSS">[1]Data!$E$209</definedName>
    <definedName name="RENTAL5MONTHS">[1]Data!$D$210</definedName>
    <definedName name="RENTAL5MSG">#REF!</definedName>
    <definedName name="RENTAL5NET">[1]Data!$G$209</definedName>
    <definedName name="RENTAL5TOTAL">[1]Data!$D$209</definedName>
    <definedName name="SELFEMP1MONTHS">#REF!</definedName>
    <definedName name="SELFEMP1MSG">#REF!</definedName>
    <definedName name="SELFEMP1TOTAL">#REF!</definedName>
    <definedName name="YEARS">[1]Data!$B$17:$B$22</definedName>
    <definedName name="YRCB">#REF!</definedName>
    <definedName name="YRN">#REF!</definedName>
    <definedName name="YRP1B">#REF!</definedName>
    <definedName name="YRP1E">#REF!</definedName>
    <definedName name="YRP2B">#REF!</definedName>
    <definedName name="YRP2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9" i="1" l="1"/>
  <c r="J64" i="1"/>
  <c r="J45" i="1"/>
  <c r="J28" i="1"/>
  <c r="J11" i="1"/>
  <c r="M27" i="1"/>
  <c r="J27" i="1"/>
  <c r="E27" i="1"/>
  <c r="J66" i="1" l="1"/>
  <c r="J65" i="1"/>
  <c r="J47" i="1"/>
  <c r="J46" i="1"/>
  <c r="M45" i="1"/>
  <c r="J30" i="1"/>
  <c r="J29" i="1"/>
  <c r="J13" i="1"/>
  <c r="J12" i="1"/>
  <c r="D14" i="5" l="1"/>
  <c r="D13" i="5"/>
  <c r="D12" i="5"/>
  <c r="D11" i="5"/>
  <c r="C116" i="5"/>
  <c r="G106" i="5"/>
  <c r="G109" i="5" s="1"/>
  <c r="G115" i="5" s="1"/>
  <c r="F106" i="5"/>
  <c r="F109" i="5" s="1"/>
  <c r="F115" i="5" s="1"/>
  <c r="K104" i="5"/>
  <c r="J104" i="5"/>
  <c r="C95" i="5"/>
  <c r="G85" i="5"/>
  <c r="G88" i="5" s="1"/>
  <c r="G94" i="5" s="1"/>
  <c r="F85" i="5"/>
  <c r="F88" i="5" s="1"/>
  <c r="F94" i="5" s="1"/>
  <c r="K83" i="5"/>
  <c r="J83" i="5"/>
  <c r="F96" i="5" s="1"/>
  <c r="C74" i="5"/>
  <c r="G64" i="5"/>
  <c r="G67" i="5" s="1"/>
  <c r="G73" i="5" s="1"/>
  <c r="F64" i="5"/>
  <c r="F67" i="5" s="1"/>
  <c r="F73" i="5" s="1"/>
  <c r="K62" i="5"/>
  <c r="J62" i="5"/>
  <c r="C53" i="5"/>
  <c r="G43" i="5"/>
  <c r="G46" i="5" s="1"/>
  <c r="G52" i="5" s="1"/>
  <c r="F43" i="5"/>
  <c r="F46" i="5" s="1"/>
  <c r="F52" i="5" s="1"/>
  <c r="K41" i="5"/>
  <c r="J41" i="5"/>
  <c r="F75" i="5" l="1"/>
  <c r="F117" i="5"/>
  <c r="F54" i="5"/>
  <c r="F116" i="5"/>
  <c r="F118" i="5" s="1"/>
  <c r="F120" i="5" s="1"/>
  <c r="F14" i="5" s="1"/>
  <c r="F95" i="5"/>
  <c r="F97" i="5" s="1"/>
  <c r="F99" i="5" s="1"/>
  <c r="F13" i="5" s="1"/>
  <c r="F74" i="5"/>
  <c r="F76" i="5" s="1"/>
  <c r="F78" i="5" s="1"/>
  <c r="F12" i="5" s="1"/>
  <c r="F53" i="5"/>
  <c r="F55" i="5" s="1"/>
  <c r="F57" i="5" s="1"/>
  <c r="F11" i="5" s="1"/>
  <c r="C32" i="5" l="1"/>
  <c r="G7" i="5" l="1"/>
  <c r="D10" i="5"/>
  <c r="K20" i="5"/>
  <c r="J20" i="5"/>
  <c r="G22" i="5"/>
  <c r="G25" i="5" s="1"/>
  <c r="F22" i="5"/>
  <c r="F25" i="5" s="1"/>
  <c r="F31" i="5" s="1"/>
  <c r="F33" i="5" l="1"/>
  <c r="G31" i="5"/>
  <c r="F32" i="5" s="1"/>
  <c r="F34" i="5" l="1"/>
  <c r="F36" i="5" s="1"/>
  <c r="F4" i="2"/>
  <c r="F10" i="5" l="1"/>
  <c r="F15" i="5" s="1"/>
  <c r="J93" i="1" l="1"/>
  <c r="J94" i="1"/>
  <c r="D13" i="2" l="1"/>
  <c r="D35" i="2"/>
  <c r="D46" i="2"/>
  <c r="D57" i="2"/>
  <c r="D68" i="2"/>
  <c r="D79" i="2"/>
  <c r="D24" i="2"/>
  <c r="D96" i="1"/>
  <c r="D86" i="1"/>
  <c r="D28" i="1"/>
  <c r="M28" i="1" s="1"/>
  <c r="D11" i="1"/>
  <c r="M11" i="1" s="1"/>
  <c r="J82" i="2" l="1"/>
  <c r="J71" i="2"/>
  <c r="H71" i="2"/>
  <c r="H60" i="2"/>
  <c r="J49" i="2"/>
  <c r="J38" i="2"/>
  <c r="H27" i="2"/>
  <c r="M5" i="1"/>
  <c r="N71" i="1"/>
  <c r="J76" i="2"/>
  <c r="J75" i="2"/>
  <c r="J65" i="2"/>
  <c r="J64" i="2"/>
  <c r="D71" i="2" s="1"/>
  <c r="J54" i="2"/>
  <c r="J53" i="2"/>
  <c r="J43" i="2"/>
  <c r="J42" i="2"/>
  <c r="J32" i="2"/>
  <c r="J31" i="2"/>
  <c r="J21" i="2"/>
  <c r="J20" i="2"/>
  <c r="D27" i="2" s="1"/>
  <c r="J10" i="2"/>
  <c r="J9" i="2"/>
  <c r="J5" i="2"/>
  <c r="M39" i="1"/>
  <c r="D82" i="2" l="1"/>
  <c r="D60" i="2"/>
  <c r="D16" i="2"/>
  <c r="K16" i="2" s="1"/>
  <c r="J60" i="2"/>
  <c r="H49" i="2"/>
  <c r="K71" i="2"/>
  <c r="D38" i="2"/>
  <c r="D49" i="2" l="1"/>
  <c r="K49" i="2" s="1"/>
  <c r="K60" i="2"/>
  <c r="J16" i="2"/>
  <c r="H16" i="2"/>
  <c r="J27" i="2"/>
  <c r="K27" i="2"/>
  <c r="K38" i="2"/>
  <c r="H38" i="2"/>
  <c r="H82" i="2"/>
  <c r="K82" i="2"/>
  <c r="O96" i="1"/>
  <c r="N70" i="1"/>
  <c r="D66" i="1"/>
  <c r="D65" i="1"/>
  <c r="M10" i="1"/>
  <c r="D15" i="1" s="1"/>
  <c r="G86" i="2" l="1"/>
  <c r="D86" i="2"/>
  <c r="J86" i="2"/>
  <c r="N72" i="1"/>
  <c r="L60" i="1" s="1"/>
  <c r="D16" i="1"/>
  <c r="D17" i="1" l="1"/>
  <c r="M12" i="1"/>
  <c r="D64" i="1"/>
  <c r="L64" i="1" s="1"/>
  <c r="L65" i="1"/>
  <c r="M80" i="1"/>
  <c r="M46" i="1"/>
  <c r="M13" i="1"/>
  <c r="D49" i="1"/>
  <c r="D50" i="1"/>
  <c r="M81" i="1"/>
  <c r="M79" i="1"/>
  <c r="D83" i="1" s="1"/>
  <c r="M29" i="1" l="1"/>
  <c r="D19" i="1"/>
  <c r="D69" i="1"/>
  <c r="M74" i="1" s="1"/>
  <c r="D68" i="1"/>
  <c r="L66" i="1"/>
  <c r="D18" i="1"/>
  <c r="D85" i="1"/>
  <c r="M89" i="1" s="1"/>
  <c r="D84" i="1"/>
  <c r="M47" i="1"/>
  <c r="M30" i="1"/>
  <c r="D31" i="1" l="1"/>
  <c r="D70" i="1"/>
  <c r="D74" i="1" s="1"/>
  <c r="D22" i="1"/>
  <c r="M22" i="1"/>
  <c r="D51" i="1"/>
  <c r="M55" i="1" s="1"/>
  <c r="D89" i="1"/>
  <c r="N89" i="1" s="1"/>
  <c r="D71" i="1"/>
  <c r="D52" i="1"/>
  <c r="D55" i="1" l="1"/>
  <c r="N74" i="1"/>
  <c r="N22" i="1"/>
  <c r="N55" i="1" l="1"/>
  <c r="E98" i="1"/>
</calcChain>
</file>

<file path=xl/sharedStrings.xml><?xml version="1.0" encoding="utf-8"?>
<sst xmlns="http://schemas.openxmlformats.org/spreadsheetml/2006/main" count="348" uniqueCount="137">
  <si>
    <t>Income Calculation Worksheet</t>
  </si>
  <si>
    <t>Borrower Name:</t>
  </si>
  <si>
    <t>Loan Number:</t>
  </si>
  <si>
    <t>Employer:</t>
  </si>
  <si>
    <t>Date:</t>
  </si>
  <si>
    <t>Pay Type</t>
  </si>
  <si>
    <t>Hourly</t>
  </si>
  <si>
    <t>Per Hour</t>
  </si>
  <si>
    <t>Start Date</t>
  </si>
  <si>
    <t>End Date</t>
  </si>
  <si>
    <t># hours</t>
  </si>
  <si>
    <t>X52/12</t>
  </si>
  <si>
    <t>Income</t>
  </si>
  <si>
    <t>YTD Earnings</t>
  </si>
  <si>
    <t># months</t>
  </si>
  <si>
    <t>W2 for Tax Year:</t>
  </si>
  <si>
    <t>YTD Calculations</t>
  </si>
  <si>
    <t>Base</t>
  </si>
  <si>
    <t>YTD Avg</t>
  </si>
  <si>
    <t>Vacation</t>
  </si>
  <si>
    <t>YTD + 1 W2 Avg</t>
  </si>
  <si>
    <t>Holiday</t>
  </si>
  <si>
    <t>YTD + 2 Yr W2 Avg</t>
  </si>
  <si>
    <t>Personal</t>
  </si>
  <si>
    <t>W-2 Average excluding YTD</t>
  </si>
  <si>
    <t>Other</t>
  </si>
  <si>
    <t>Exclude from total, not used to qualify</t>
  </si>
  <si>
    <t>Use lowest income</t>
  </si>
  <si>
    <t>Select the button next to the income you wish to use</t>
  </si>
  <si>
    <t>Salary</t>
  </si>
  <si>
    <t>Type of Salary</t>
  </si>
  <si>
    <t>YTD Salary (paytsub)</t>
  </si>
  <si>
    <t xml:space="preserve"> </t>
  </si>
  <si>
    <t>W2 income</t>
  </si>
  <si>
    <t>W2 Income</t>
  </si>
  <si>
    <t>If YTD or past year is lower, confirm why. Else, lower of YTD and W2 is required.</t>
  </si>
  <si>
    <t>Overtime/Bonus</t>
  </si>
  <si>
    <r>
      <t>Break out OT or Bonus from base salary</t>
    </r>
    <r>
      <rPr>
        <b/>
        <vertAlign val="superscript"/>
        <sz val="12"/>
        <color theme="0"/>
        <rFont val="Calibri"/>
        <family val="2"/>
        <scheme val="minor"/>
      </rPr>
      <t>1</t>
    </r>
  </si>
  <si>
    <r>
      <t>YTD Overtime or Bonus</t>
    </r>
    <r>
      <rPr>
        <vertAlign val="superscript"/>
        <sz val="11"/>
        <rFont val="Calibri"/>
        <family val="2"/>
        <scheme val="minor"/>
      </rPr>
      <t>2</t>
    </r>
  </si>
  <si>
    <t>Past year OT or Bonus breakout</t>
  </si>
  <si>
    <t>Additional year OT or Bonus</t>
  </si>
  <si>
    <r>
      <rPr>
        <b/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If Borrower has a history of both OT and Bonus, utilize the "Other Income" section below. They must be analyzed separately.</t>
    </r>
  </si>
  <si>
    <t>YTD + 1 year Avg</t>
  </si>
  <si>
    <t>YTD + 2 Year Avg</t>
  </si>
  <si>
    <r>
      <rPr>
        <b/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If DU requires only a YTD paystub, OT/Bonus must be annualized. Divide YTD OT/Bonus by 12 months</t>
    </r>
  </si>
  <si>
    <t>2 year Average excluding YTD</t>
  </si>
  <si>
    <t>Use lower of calculations</t>
  </si>
  <si>
    <t>Commission</t>
  </si>
  <si>
    <t>Break out commission from base salary</t>
  </si>
  <si>
    <t>YTD Commission</t>
  </si>
  <si>
    <t>minus Expenses</t>
  </si>
  <si>
    <t>expenses (projected)</t>
  </si>
  <si>
    <t>Past year commission</t>
  </si>
  <si>
    <t>2106 Expenses</t>
  </si>
  <si>
    <t>Additional year commission</t>
  </si>
  <si>
    <t>2106 expenses</t>
  </si>
  <si>
    <t xml:space="preserve"> = Net income</t>
  </si>
  <si>
    <t>monthly income</t>
  </si>
  <si>
    <t xml:space="preserve"> = Net Income</t>
  </si>
  <si>
    <t>YTD Avg using net income</t>
  </si>
  <si>
    <t>2106 YTD Expense Estimate</t>
  </si>
  <si>
    <t>YTD + 1 year using Net Income</t>
  </si>
  <si>
    <t>2 year Commission Vs 2106 Expenses</t>
  </si>
  <si>
    <t>YTD + 2 year using net income</t>
  </si>
  <si>
    <t>Expenses</t>
  </si>
  <si>
    <t>Expense factor</t>
  </si>
  <si>
    <t>Use Lower of calculations</t>
  </si>
  <si>
    <t>Other Income</t>
  </si>
  <si>
    <t>Type of income:</t>
  </si>
  <si>
    <t>YTD income</t>
  </si>
  <si>
    <t>W2 for year:</t>
  </si>
  <si>
    <t>YTD Income</t>
  </si>
  <si>
    <t>YTD + 1 Year</t>
  </si>
  <si>
    <t>YTD + 2 Year</t>
  </si>
  <si>
    <t>Use lowest income average</t>
  </si>
  <si>
    <t>Deduction from Income</t>
  </si>
  <si>
    <t>(non commission borrower with business expenses or other income deduction)</t>
  </si>
  <si>
    <t>Expense/deduction  YR:</t>
  </si>
  <si>
    <t>12 month average</t>
  </si>
  <si>
    <t>(the box that is checked is a negative number and reduces total income)</t>
  </si>
  <si>
    <t>24 month average</t>
  </si>
  <si>
    <t>VA loan, do not exclude from income, must be added as a liability in MyKey</t>
  </si>
  <si>
    <t>Total Income to Qualify</t>
  </si>
  <si>
    <t>Underwriter Comments</t>
  </si>
  <si>
    <t>Fixed and Non-Taxable Income Worksheet</t>
  </si>
  <si>
    <t>Income Type 1</t>
  </si>
  <si>
    <t>Monthly Deposit</t>
  </si>
  <si>
    <t>Prev Year 1099</t>
  </si>
  <si>
    <t>Annual Amount of Non Taxable (ln 16a-16b from 1040's)</t>
  </si>
  <si>
    <t>Percentage for Grossing Up (FHA Maximum is 15%)</t>
  </si>
  <si>
    <t>Dollar Amount for Grossed Up figure</t>
  </si>
  <si>
    <t>Total Qualifying Income</t>
  </si>
  <si>
    <t>Income Type 2</t>
  </si>
  <si>
    <t>Income Type 3</t>
  </si>
  <si>
    <t>Prev Yr 1099</t>
  </si>
  <si>
    <t>Income Type 4</t>
  </si>
  <si>
    <t>Income Type 5</t>
  </si>
  <si>
    <t>Income Type 6</t>
  </si>
  <si>
    <t>Income Type 7</t>
  </si>
  <si>
    <t>Totals</t>
  </si>
  <si>
    <t>SSI/Disablity</t>
  </si>
  <si>
    <t>Retirement</t>
  </si>
  <si>
    <t>Rental Income Worksheet</t>
  </si>
  <si>
    <t>(calculation process and format extracted from FNMA Form 1084)</t>
  </si>
  <si>
    <t>Borrower:</t>
  </si>
  <si>
    <t>Loan #:</t>
  </si>
  <si>
    <t>RENTAL INCOME SUMMARY</t>
  </si>
  <si>
    <t>Select Year</t>
  </si>
  <si>
    <t>Rental Property #1:</t>
  </si>
  <si>
    <t>Rental Property #2:</t>
  </si>
  <si>
    <t>Rental Property #3:</t>
  </si>
  <si>
    <t>Rental Property #4:</t>
  </si>
  <si>
    <t>Rental Property #5:</t>
  </si>
  <si>
    <t xml:space="preserve"> Total NET Monthly Rental Income or Loss</t>
  </si>
  <si>
    <t>RENTAL PROPERTY #1</t>
  </si>
  <si>
    <t>Select box next to year(s) to be included in determining average monthly qualifying income</t>
  </si>
  <si>
    <t xml:space="preserve"> Property:</t>
  </si>
  <si>
    <t>Condo</t>
  </si>
  <si>
    <t xml:space="preserve"> Gross Rents and Royalties Received (lines 3 and 4):</t>
  </si>
  <si>
    <t xml:space="preserve"> Percentage of Gross Rents used in calculations</t>
  </si>
  <si>
    <t xml:space="preserve"> Actual Gross Rents used in calculations</t>
  </si>
  <si>
    <t xml:space="preserve"> Less Total Expenses (line 20, pre-2011 line 21)</t>
  </si>
  <si>
    <t xml:space="preserve"> Add back:  Depreciation (line 18, pre-2011 line 20)</t>
  </si>
  <si>
    <t xml:space="preserve"> Sub-Total</t>
  </si>
  <si>
    <t xml:space="preserve"> Add back:  Insurance (line 9)</t>
  </si>
  <si>
    <t xml:space="preserve"> Add back:  Mortgage Interest paid to banks, etc. (line 12)</t>
  </si>
  <si>
    <t xml:space="preserve"> Add back:  Taxes (line 16)</t>
  </si>
  <si>
    <t xml:space="preserve"> Add back:  Other: HOA dues (line 19)</t>
  </si>
  <si>
    <t xml:space="preserve"> Add back:  Repairs (non-recurring) and Remodel  (lines 14 and/or 19)</t>
  </si>
  <si>
    <t xml:space="preserve"> Total Gross Rental Income</t>
  </si>
  <si>
    <t xml:space="preserve"> Number of Months included in Income</t>
  </si>
  <si>
    <t xml:space="preserve"> Total Gross Rental Income (amount to be entered on REO Screen)</t>
  </si>
  <si>
    <t xml:space="preserve"> Total Current Monthly PITI (as verified)</t>
  </si>
  <si>
    <t>RENTAL PROPERTY #2</t>
  </si>
  <si>
    <t>RENTAL PROPERTY #3</t>
  </si>
  <si>
    <t>RENTAL PROPERTY #4</t>
  </si>
  <si>
    <t>RENTAL PROPERTY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</si>
</sst>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[$$-409]* #,##0_);_([$$-409]* \(#,##0\);_([$$-409]* &quot;-&quot;??_);_(@_)"/>
    <numFmt numFmtId="167" formatCode="_(&quot;$&quot;* #,##0_);_(&quot;$&quot;* \(#,##0\);_(&quot;$&quot;* &quot;-&quot;??_);_(@_)"/>
  </numFmts>
  <fonts count="3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20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FFFF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2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000000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rgb="FFFFFF99"/>
      </patternFill>
    </fill>
    <fill>
      <patternFill patternType="solid">
        <fgColor theme="0"/>
        <bgColor rgb="FFFFFFFF"/>
      </patternFill>
    </fill>
    <fill>
      <patternFill patternType="solid">
        <fgColor theme="3"/>
        <bgColor rgb="FFC0C0C0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FFFF00"/>
      </patternFill>
    </fill>
    <fill>
      <patternFill patternType="solid">
        <fgColor theme="3"/>
        <bgColor rgb="FFFFFFFF"/>
      </patternFill>
    </fill>
    <fill>
      <patternFill patternType="solid">
        <fgColor theme="9"/>
        <bgColor rgb="FFC0C0C0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rgb="FFFFFF99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4" tint="0.59999389629810485"/>
        <bgColor rgb="FFFFFF99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rgb="FFFFFF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rgb="FFFFFF99"/>
      </patternFill>
    </fill>
    <fill>
      <patternFill patternType="solid">
        <fgColor theme="9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9"/>
        <bgColor rgb="FFFFFFFF"/>
      </patternFill>
    </fill>
    <fill>
      <patternFill patternType="solid">
        <fgColor rgb="FFFFFFC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32" fillId="0" borderId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51">
    <xf numFmtId="0" fontId="0" fillId="0" borderId="0" xfId="0"/>
    <xf numFmtId="0" fontId="6" fillId="2" borderId="0" xfId="0" applyFont="1" applyFill="1" applyAlignment="1">
      <alignment horizontal="right"/>
    </xf>
    <xf numFmtId="14" fontId="6" fillId="2" borderId="0" xfId="0" applyNumberFormat="1" applyFont="1" applyFill="1" applyAlignment="1">
      <alignment horizontal="right"/>
    </xf>
    <xf numFmtId="0" fontId="6" fillId="2" borderId="0" xfId="0" applyFont="1" applyFill="1" applyProtection="1">
      <protection locked="0"/>
    </xf>
    <xf numFmtId="2" fontId="6" fillId="2" borderId="0" xfId="0" applyNumberFormat="1" applyFont="1" applyFill="1" applyProtection="1">
      <protection locked="0"/>
    </xf>
    <xf numFmtId="41" fontId="6" fillId="3" borderId="0" xfId="0" applyNumberFormat="1" applyFont="1" applyFill="1" applyAlignment="1" applyProtection="1">
      <alignment wrapText="1"/>
      <protection locked="0"/>
    </xf>
    <xf numFmtId="42" fontId="10" fillId="18" borderId="13" xfId="0" applyNumberFormat="1" applyFont="1" applyFill="1" applyBorder="1" applyProtection="1">
      <protection locked="0"/>
    </xf>
    <xf numFmtId="0" fontId="10" fillId="18" borderId="13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44" fontId="10" fillId="19" borderId="13" xfId="0" applyNumberFormat="1" applyFont="1" applyFill="1" applyBorder="1" applyProtection="1">
      <protection locked="0"/>
    </xf>
    <xf numFmtId="44" fontId="10" fillId="18" borderId="11" xfId="0" applyNumberFormat="1" applyFont="1" applyFill="1" applyBorder="1" applyProtection="1">
      <protection locked="0"/>
    </xf>
    <xf numFmtId="42" fontId="10" fillId="18" borderId="11" xfId="0" applyNumberFormat="1" applyFont="1" applyFill="1" applyBorder="1" applyProtection="1">
      <protection locked="0"/>
    </xf>
    <xf numFmtId="42" fontId="10" fillId="18" borderId="18" xfId="0" applyNumberFormat="1" applyFont="1" applyFill="1" applyBorder="1" applyProtection="1">
      <protection locked="0"/>
    </xf>
    <xf numFmtId="0" fontId="10" fillId="18" borderId="5" xfId="0" applyFont="1" applyFill="1" applyBorder="1" applyProtection="1">
      <protection locked="0"/>
    </xf>
    <xf numFmtId="0" fontId="10" fillId="18" borderId="10" xfId="0" applyFont="1" applyFill="1" applyBorder="1" applyProtection="1">
      <protection locked="0"/>
    </xf>
    <xf numFmtId="42" fontId="10" fillId="18" borderId="34" xfId="0" applyNumberFormat="1" applyFont="1" applyFill="1" applyBorder="1" applyProtection="1">
      <protection locked="0"/>
    </xf>
    <xf numFmtId="42" fontId="10" fillId="18" borderId="35" xfId="0" applyNumberFormat="1" applyFont="1" applyFill="1" applyBorder="1" applyProtection="1">
      <protection locked="0"/>
    </xf>
    <xf numFmtId="42" fontId="10" fillId="18" borderId="40" xfId="0" applyNumberFormat="1" applyFont="1" applyFill="1" applyBorder="1" applyProtection="1">
      <protection locked="0"/>
    </xf>
    <xf numFmtId="41" fontId="10" fillId="18" borderId="21" xfId="0" applyNumberFormat="1" applyFont="1" applyFill="1" applyBorder="1" applyProtection="1">
      <protection locked="0"/>
    </xf>
    <xf numFmtId="41" fontId="10" fillId="18" borderId="11" xfId="0" applyNumberFormat="1" applyFont="1" applyFill="1" applyBorder="1" applyProtection="1">
      <protection locked="0"/>
    </xf>
    <xf numFmtId="0" fontId="10" fillId="2" borderId="0" xfId="0" applyFont="1" applyFill="1" applyAlignment="1">
      <alignment horizontal="center"/>
    </xf>
    <xf numFmtId="0" fontId="6" fillId="2" borderId="0" xfId="0" applyFont="1" applyFill="1"/>
    <xf numFmtId="0" fontId="10" fillId="0" borderId="0" xfId="0" applyFont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8" fillId="2" borderId="0" xfId="0" applyFont="1" applyFill="1"/>
    <xf numFmtId="0" fontId="12" fillId="0" borderId="0" xfId="0" applyFont="1"/>
    <xf numFmtId="0" fontId="9" fillId="7" borderId="0" xfId="0" applyFont="1" applyFill="1"/>
    <xf numFmtId="0" fontId="10" fillId="2" borderId="4" xfId="0" applyFont="1" applyFill="1" applyBorder="1"/>
    <xf numFmtId="0" fontId="10" fillId="2" borderId="5" xfId="0" applyFont="1" applyFill="1" applyBorder="1"/>
    <xf numFmtId="167" fontId="10" fillId="21" borderId="7" xfId="0" applyNumberFormat="1" applyFont="1" applyFill="1" applyBorder="1"/>
    <xf numFmtId="0" fontId="10" fillId="0" borderId="7" xfId="0" applyFont="1" applyBorder="1"/>
    <xf numFmtId="42" fontId="10" fillId="21" borderId="16" xfId="0" applyNumberFormat="1" applyFont="1" applyFill="1" applyBorder="1"/>
    <xf numFmtId="0" fontId="10" fillId="2" borderId="7" xfId="0" applyFont="1" applyFill="1" applyBorder="1"/>
    <xf numFmtId="44" fontId="10" fillId="2" borderId="0" xfId="0" applyNumberFormat="1" applyFont="1" applyFill="1"/>
    <xf numFmtId="42" fontId="10" fillId="21" borderId="13" xfId="0" applyNumberFormat="1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14" fillId="2" borderId="0" xfId="0" applyFont="1" applyFill="1"/>
    <xf numFmtId="0" fontId="10" fillId="0" borderId="13" xfId="0" applyFont="1" applyBorder="1"/>
    <xf numFmtId="42" fontId="9" fillId="16" borderId="13" xfId="0" applyNumberFormat="1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44" fontId="14" fillId="2" borderId="0" xfId="0" applyNumberFormat="1" applyFont="1" applyFill="1"/>
    <xf numFmtId="0" fontId="4" fillId="0" borderId="0" xfId="0" applyFont="1"/>
    <xf numFmtId="0" fontId="2" fillId="0" borderId="0" xfId="0" applyFont="1"/>
    <xf numFmtId="44" fontId="12" fillId="3" borderId="0" xfId="0" applyNumberFormat="1" applyFont="1" applyFill="1"/>
    <xf numFmtId="0" fontId="18" fillId="9" borderId="0" xfId="0" applyFont="1" applyFill="1"/>
    <xf numFmtId="0" fontId="18" fillId="9" borderId="0" xfId="0" applyFont="1" applyFill="1" applyAlignment="1">
      <alignment horizontal="center"/>
    </xf>
    <xf numFmtId="0" fontId="12" fillId="4" borderId="0" xfId="0" applyFont="1" applyFill="1"/>
    <xf numFmtId="44" fontId="19" fillId="9" borderId="0" xfId="0" applyNumberFormat="1" applyFont="1" applyFill="1"/>
    <xf numFmtId="0" fontId="11" fillId="10" borderId="13" xfId="0" applyFont="1" applyFill="1" applyBorder="1" applyAlignment="1">
      <alignment horizontal="center" vertical="center"/>
    </xf>
    <xf numFmtId="0" fontId="13" fillId="0" borderId="0" xfId="0" applyFont="1"/>
    <xf numFmtId="0" fontId="10" fillId="23" borderId="13" xfId="0" applyFont="1" applyFill="1" applyBorder="1" applyAlignment="1">
      <alignment horizontal="center"/>
    </xf>
    <xf numFmtId="167" fontId="10" fillId="21" borderId="13" xfId="0" applyNumberFormat="1" applyFont="1" applyFill="1" applyBorder="1"/>
    <xf numFmtId="0" fontId="10" fillId="3" borderId="0" xfId="0" applyFont="1" applyFill="1" applyAlignment="1">
      <alignment horizontal="center"/>
    </xf>
    <xf numFmtId="44" fontId="10" fillId="3" borderId="0" xfId="0" applyNumberFormat="1" applyFont="1" applyFill="1"/>
    <xf numFmtId="0" fontId="10" fillId="0" borderId="0" xfId="0" applyFont="1" applyAlignment="1">
      <alignment horizontal="center"/>
    </xf>
    <xf numFmtId="44" fontId="9" fillId="3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23" xfId="0" applyFont="1" applyFill="1" applyBorder="1"/>
    <xf numFmtId="42" fontId="10" fillId="21" borderId="4" xfId="0" applyNumberFormat="1" applyFont="1" applyFill="1" applyBorder="1"/>
    <xf numFmtId="42" fontId="10" fillId="21" borderId="34" xfId="0" applyNumberFormat="1" applyFont="1" applyFill="1" applyBorder="1"/>
    <xf numFmtId="42" fontId="10" fillId="21" borderId="35" xfId="0" applyNumberFormat="1" applyFont="1" applyFill="1" applyBorder="1"/>
    <xf numFmtId="42" fontId="10" fillId="21" borderId="36" xfId="0" applyNumberFormat="1" applyFont="1" applyFill="1" applyBorder="1"/>
    <xf numFmtId="42" fontId="10" fillId="21" borderId="11" xfId="0" applyNumberFormat="1" applyFont="1" applyFill="1" applyBorder="1"/>
    <xf numFmtId="44" fontId="10" fillId="16" borderId="11" xfId="0" applyNumberFormat="1" applyFont="1" applyFill="1" applyBorder="1"/>
    <xf numFmtId="0" fontId="9" fillId="2" borderId="13" xfId="0" applyFont="1" applyFill="1" applyBorder="1" applyAlignment="1">
      <alignment horizontal="left"/>
    </xf>
    <xf numFmtId="0" fontId="10" fillId="2" borderId="13" xfId="0" applyFont="1" applyFill="1" applyBorder="1"/>
    <xf numFmtId="0" fontId="10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right"/>
    </xf>
    <xf numFmtId="0" fontId="10" fillId="2" borderId="24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left"/>
    </xf>
    <xf numFmtId="0" fontId="10" fillId="2" borderId="2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27" xfId="0" applyFont="1" applyFill="1" applyBorder="1" applyAlignment="1">
      <alignment horizontal="left"/>
    </xf>
    <xf numFmtId="42" fontId="10" fillId="21" borderId="29" xfId="0" applyNumberFormat="1" applyFont="1" applyFill="1" applyBorder="1"/>
    <xf numFmtId="42" fontId="10" fillId="21" borderId="41" xfId="0" applyNumberFormat="1" applyFont="1" applyFill="1" applyBorder="1"/>
    <xf numFmtId="0" fontId="10" fillId="2" borderId="28" xfId="0" applyFont="1" applyFill="1" applyBorder="1" applyAlignment="1">
      <alignment horizontal="left"/>
    </xf>
    <xf numFmtId="0" fontId="10" fillId="2" borderId="33" xfId="0" applyFont="1" applyFill="1" applyBorder="1" applyAlignment="1">
      <alignment horizontal="left"/>
    </xf>
    <xf numFmtId="9" fontId="10" fillId="21" borderId="13" xfId="0" applyNumberFormat="1" applyFont="1" applyFill="1" applyBorder="1"/>
    <xf numFmtId="167" fontId="10" fillId="16" borderId="11" xfId="0" applyNumberFormat="1" applyFont="1" applyFill="1" applyBorder="1"/>
    <xf numFmtId="0" fontId="11" fillId="10" borderId="13" xfId="0" applyFont="1" applyFill="1" applyBorder="1" applyAlignment="1">
      <alignment vertical="center"/>
    </xf>
    <xf numFmtId="2" fontId="14" fillId="2" borderId="0" xfId="0" applyNumberFormat="1" applyFont="1" applyFill="1"/>
    <xf numFmtId="42" fontId="10" fillId="16" borderId="11" xfId="0" applyNumberFormat="1" applyFont="1" applyFill="1" applyBorder="1"/>
    <xf numFmtId="0" fontId="9" fillId="0" borderId="13" xfId="0" applyFont="1" applyBorder="1" applyAlignment="1">
      <alignment horizontal="left"/>
    </xf>
    <xf numFmtId="0" fontId="10" fillId="2" borderId="0" xfId="0" applyFont="1" applyFill="1" applyAlignment="1">
      <alignment horizontal="right"/>
    </xf>
    <xf numFmtId="41" fontId="10" fillId="21" borderId="4" xfId="0" applyNumberFormat="1" applyFont="1" applyFill="1" applyBorder="1"/>
    <xf numFmtId="41" fontId="10" fillId="21" borderId="2" xfId="0" applyNumberFormat="1" applyFont="1" applyFill="1" applyBorder="1"/>
    <xf numFmtId="44" fontId="9" fillId="3" borderId="0" xfId="0" applyNumberFormat="1" applyFont="1" applyFill="1" applyAlignment="1">
      <alignment wrapText="1"/>
    </xf>
    <xf numFmtId="41" fontId="5" fillId="8" borderId="13" xfId="1" applyNumberFormat="1" applyFont="1" applyFill="1" applyBorder="1" applyAlignment="1" applyProtection="1">
      <alignment wrapText="1"/>
    </xf>
    <xf numFmtId="0" fontId="10" fillId="2" borderId="14" xfId="0" applyFont="1" applyFill="1" applyBorder="1"/>
    <xf numFmtId="0" fontId="6" fillId="0" borderId="0" xfId="0" applyFont="1"/>
    <xf numFmtId="0" fontId="8" fillId="2" borderId="0" xfId="0" applyFont="1" applyFill="1" applyAlignment="1">
      <alignment horizontal="right"/>
    </xf>
    <xf numFmtId="2" fontId="8" fillId="2" borderId="0" xfId="0" applyNumberFormat="1" applyFont="1" applyFill="1"/>
    <xf numFmtId="0" fontId="23" fillId="2" borderId="0" xfId="0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2" borderId="9" xfId="0" applyFont="1" applyFill="1" applyBorder="1"/>
    <xf numFmtId="44" fontId="12" fillId="2" borderId="0" xfId="0" applyNumberFormat="1" applyFont="1" applyFill="1"/>
    <xf numFmtId="42" fontId="12" fillId="2" borderId="0" xfId="0" applyNumberFormat="1" applyFont="1" applyFill="1"/>
    <xf numFmtId="0" fontId="8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horizontal="right"/>
    </xf>
    <xf numFmtId="0" fontId="12" fillId="2" borderId="31" xfId="0" applyFont="1" applyFill="1" applyBorder="1"/>
    <xf numFmtId="0" fontId="12" fillId="2" borderId="1" xfId="0" applyFont="1" applyFill="1" applyBorder="1"/>
    <xf numFmtId="0" fontId="9" fillId="2" borderId="0" xfId="0" applyFont="1" applyFill="1" applyAlignment="1">
      <alignment horizontal="center"/>
    </xf>
    <xf numFmtId="0" fontId="12" fillId="2" borderId="45" xfId="0" applyFont="1" applyFill="1" applyBorder="1"/>
    <xf numFmtId="0" fontId="12" fillId="2" borderId="46" xfId="0" applyFont="1" applyFill="1" applyBorder="1"/>
    <xf numFmtId="0" fontId="9" fillId="2" borderId="45" xfId="0" applyFont="1" applyFill="1" applyBorder="1"/>
    <xf numFmtId="0" fontId="10" fillId="2" borderId="46" xfId="0" applyFont="1" applyFill="1" applyBorder="1"/>
    <xf numFmtId="0" fontId="10" fillId="2" borderId="45" xfId="0" applyFont="1" applyFill="1" applyBorder="1"/>
    <xf numFmtId="0" fontId="10" fillId="2" borderId="45" xfId="0" applyFont="1" applyFill="1" applyBorder="1" applyAlignment="1">
      <alignment horizontal="left"/>
    </xf>
    <xf numFmtId="0" fontId="24" fillId="0" borderId="0" xfId="0" applyFont="1"/>
    <xf numFmtId="0" fontId="12" fillId="0" borderId="46" xfId="0" applyFont="1" applyBorder="1"/>
    <xf numFmtId="0" fontId="10" fillId="2" borderId="46" xfId="0" applyFont="1" applyFill="1" applyBorder="1" applyAlignment="1">
      <alignment horizontal="left"/>
    </xf>
    <xf numFmtId="0" fontId="14" fillId="2" borderId="46" xfId="0" applyFont="1" applyFill="1" applyBorder="1"/>
    <xf numFmtId="44" fontId="14" fillId="2" borderId="46" xfId="0" applyNumberFormat="1" applyFont="1" applyFill="1" applyBorder="1"/>
    <xf numFmtId="0" fontId="12" fillId="2" borderId="51" xfId="0" applyFont="1" applyFill="1" applyBorder="1"/>
    <xf numFmtId="0" fontId="12" fillId="2" borderId="52" xfId="0" applyFont="1" applyFill="1" applyBorder="1"/>
    <xf numFmtId="0" fontId="10" fillId="2" borderId="53" xfId="0" applyFont="1" applyFill="1" applyBorder="1"/>
    <xf numFmtId="0" fontId="6" fillId="4" borderId="0" xfId="0" applyFont="1" applyFill="1" applyProtection="1">
      <protection locked="0"/>
    </xf>
    <xf numFmtId="42" fontId="13" fillId="20" borderId="13" xfId="0" applyNumberFormat="1" applyFont="1" applyFill="1" applyBorder="1" applyProtection="1">
      <protection locked="0"/>
    </xf>
    <xf numFmtId="10" fontId="13" fillId="20" borderId="13" xfId="0" applyNumberFormat="1" applyFont="1" applyFill="1" applyBorder="1" applyAlignment="1" applyProtection="1">
      <alignment horizontal="right"/>
      <protection locked="0"/>
    </xf>
    <xf numFmtId="42" fontId="13" fillId="20" borderId="30" xfId="0" applyNumberFormat="1" applyFont="1" applyFill="1" applyBorder="1" applyProtection="1">
      <protection locked="0"/>
    </xf>
    <xf numFmtId="10" fontId="13" fillId="20" borderId="30" xfId="0" applyNumberFormat="1" applyFont="1" applyFill="1" applyBorder="1" applyAlignment="1" applyProtection="1">
      <alignment horizontal="right"/>
      <protection locked="0"/>
    </xf>
    <xf numFmtId="167" fontId="13" fillId="20" borderId="13" xfId="1" applyNumberFormat="1" applyFont="1" applyFill="1" applyBorder="1" applyAlignment="1" applyProtection="1">
      <protection locked="0"/>
    </xf>
    <xf numFmtId="167" fontId="13" fillId="20" borderId="13" xfId="1" applyNumberFormat="1" applyFont="1" applyFill="1" applyBorder="1" applyProtection="1">
      <protection locked="0"/>
    </xf>
    <xf numFmtId="167" fontId="13" fillId="20" borderId="30" xfId="1" applyNumberFormat="1" applyFont="1" applyFill="1" applyBorder="1" applyProtection="1">
      <protection locked="0"/>
    </xf>
    <xf numFmtId="166" fontId="13" fillId="20" borderId="13" xfId="1" applyNumberFormat="1" applyFont="1" applyFill="1" applyBorder="1" applyAlignment="1" applyProtection="1">
      <protection locked="0"/>
    </xf>
    <xf numFmtId="166" fontId="13" fillId="20" borderId="13" xfId="0" applyNumberFormat="1" applyFont="1" applyFill="1" applyBorder="1" applyProtection="1">
      <protection locked="0"/>
    </xf>
    <xf numFmtId="44" fontId="13" fillId="20" borderId="13" xfId="0" applyNumberFormat="1" applyFont="1" applyFill="1" applyBorder="1" applyProtection="1">
      <protection locked="0"/>
    </xf>
    <xf numFmtId="167" fontId="13" fillId="20" borderId="13" xfId="0" applyNumberFormat="1" applyFont="1" applyFill="1" applyBorder="1" applyProtection="1">
      <protection locked="0"/>
    </xf>
    <xf numFmtId="42" fontId="9" fillId="25" borderId="7" xfId="0" applyNumberFormat="1" applyFont="1" applyFill="1" applyBorder="1"/>
    <xf numFmtId="167" fontId="9" fillId="25" borderId="7" xfId="0" applyNumberFormat="1" applyFont="1" applyFill="1" applyBorder="1"/>
    <xf numFmtId="167" fontId="9" fillId="26" borderId="13" xfId="1" applyNumberFormat="1" applyFont="1" applyFill="1" applyBorder="1" applyAlignment="1" applyProtection="1"/>
    <xf numFmtId="0" fontId="1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14" fontId="6" fillId="2" borderId="0" xfId="0" applyNumberFormat="1" applyFont="1" applyFill="1"/>
    <xf numFmtId="0" fontId="1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6" fillId="4" borderId="0" xfId="0" applyFont="1" applyFill="1"/>
    <xf numFmtId="9" fontId="13" fillId="0" borderId="0" xfId="0" applyNumberFormat="1" applyFont="1" applyAlignment="1">
      <alignment horizontal="center"/>
    </xf>
    <xf numFmtId="42" fontId="13" fillId="22" borderId="13" xfId="0" applyNumberFormat="1" applyFont="1" applyFill="1" applyBorder="1"/>
    <xf numFmtId="165" fontId="13" fillId="0" borderId="0" xfId="0" applyNumberFormat="1" applyFont="1" applyAlignment="1">
      <alignment horizontal="center"/>
    </xf>
    <xf numFmtId="42" fontId="26" fillId="24" borderId="13" xfId="0" applyNumberFormat="1" applyFont="1" applyFill="1" applyBorder="1"/>
    <xf numFmtId="41" fontId="13" fillId="0" borderId="0" xfId="0" applyNumberFormat="1" applyFont="1"/>
    <xf numFmtId="167" fontId="13" fillId="22" borderId="13" xfId="0" applyNumberFormat="1" applyFont="1" applyFill="1" applyBorder="1"/>
    <xf numFmtId="167" fontId="26" fillId="24" borderId="13" xfId="0" applyNumberFormat="1" applyFont="1" applyFill="1" applyBorder="1"/>
    <xf numFmtId="164" fontId="13" fillId="22" borderId="13" xfId="0" applyNumberFormat="1" applyFont="1" applyFill="1" applyBorder="1"/>
    <xf numFmtId="167" fontId="29" fillId="15" borderId="13" xfId="0" applyNumberFormat="1" applyFont="1" applyFill="1" applyBorder="1" applyAlignment="1">
      <alignment horizontal="right"/>
    </xf>
    <xf numFmtId="0" fontId="27" fillId="0" borderId="0" xfId="0" applyFont="1"/>
    <xf numFmtId="0" fontId="29" fillId="6" borderId="11" xfId="0" applyFont="1" applyFill="1" applyBorder="1" applyAlignment="1">
      <alignment horizontal="center"/>
    </xf>
    <xf numFmtId="167" fontId="29" fillId="15" borderId="13" xfId="0" applyNumberFormat="1" applyFont="1" applyFill="1" applyBorder="1"/>
    <xf numFmtId="0" fontId="9" fillId="0" borderId="0" xfId="0" applyFont="1"/>
    <xf numFmtId="42" fontId="10" fillId="22" borderId="13" xfId="0" applyNumberFormat="1" applyFont="1" applyFill="1" applyBorder="1"/>
    <xf numFmtId="167" fontId="10" fillId="22" borderId="13" xfId="0" applyNumberFormat="1" applyFont="1" applyFill="1" applyBorder="1"/>
    <xf numFmtId="0" fontId="21" fillId="0" borderId="0" xfId="0" applyFont="1"/>
    <xf numFmtId="0" fontId="31" fillId="6" borderId="11" xfId="0" applyFont="1" applyFill="1" applyBorder="1" applyAlignment="1">
      <alignment horizontal="center"/>
    </xf>
    <xf numFmtId="167" fontId="31" fillId="15" borderId="13" xfId="0" applyNumberFormat="1" applyFont="1" applyFill="1" applyBorder="1"/>
    <xf numFmtId="0" fontId="13" fillId="0" borderId="45" xfId="0" applyFont="1" applyBorder="1"/>
    <xf numFmtId="0" fontId="10" fillId="0" borderId="46" xfId="0" applyFont="1" applyBorder="1"/>
    <xf numFmtId="0" fontId="21" fillId="0" borderId="46" xfId="0" applyFont="1" applyBorder="1"/>
    <xf numFmtId="0" fontId="6" fillId="0" borderId="0" xfId="0" applyFont="1" applyAlignment="1">
      <alignment horizontal="left"/>
    </xf>
    <xf numFmtId="42" fontId="6" fillId="4" borderId="0" xfId="0" applyNumberFormat="1" applyFont="1" applyFill="1"/>
    <xf numFmtId="0" fontId="6" fillId="0" borderId="46" xfId="0" applyFont="1" applyBorder="1"/>
    <xf numFmtId="167" fontId="6" fillId="4" borderId="0" xfId="0" applyNumberFormat="1" applyFont="1" applyFill="1"/>
    <xf numFmtId="0" fontId="26" fillId="0" borderId="0" xfId="0" applyFont="1"/>
    <xf numFmtId="9" fontId="10" fillId="20" borderId="13" xfId="4" quotePrefix="1" applyFont="1" applyFill="1" applyBorder="1" applyAlignment="1" applyProtection="1">
      <protection locked="0"/>
    </xf>
    <xf numFmtId="44" fontId="10" fillId="20" borderId="13" xfId="1" quotePrefix="1" applyFont="1" applyFill="1" applyBorder="1" applyAlignment="1" applyProtection="1">
      <protection locked="0"/>
    </xf>
    <xf numFmtId="0" fontId="10" fillId="20" borderId="13" xfId="5" applyFont="1" applyFill="1" applyBorder="1" applyAlignment="1" applyProtection="1">
      <alignment horizontal="center"/>
      <protection locked="0"/>
    </xf>
    <xf numFmtId="0" fontId="10" fillId="0" borderId="0" xfId="5" applyFont="1"/>
    <xf numFmtId="0" fontId="9" fillId="0" borderId="0" xfId="5" applyFont="1"/>
    <xf numFmtId="0" fontId="10" fillId="0" borderId="45" xfId="5" applyFont="1" applyBorder="1"/>
    <xf numFmtId="0" fontId="10" fillId="0" borderId="46" xfId="5" applyFont="1" applyBorder="1"/>
    <xf numFmtId="0" fontId="9" fillId="0" borderId="0" xfId="5" applyFont="1" applyAlignment="1">
      <alignment horizontal="left" indent="2"/>
    </xf>
    <xf numFmtId="0" fontId="9" fillId="0" borderId="0" xfId="5" applyFont="1" applyAlignment="1">
      <alignment horizontal="left" indent="3"/>
    </xf>
    <xf numFmtId="0" fontId="10" fillId="0" borderId="0" xfId="5" applyFont="1" applyAlignment="1">
      <alignment horizontal="center"/>
    </xf>
    <xf numFmtId="0" fontId="10" fillId="0" borderId="45" xfId="5" applyFont="1" applyBorder="1" applyAlignment="1">
      <alignment horizontal="center"/>
    </xf>
    <xf numFmtId="14" fontId="9" fillId="22" borderId="13" xfId="5" applyNumberFormat="1" applyFont="1" applyFill="1" applyBorder="1" applyAlignment="1">
      <alignment horizontal="center"/>
    </xf>
    <xf numFmtId="0" fontId="10" fillId="0" borderId="46" xfId="5" applyFont="1" applyBorder="1" applyAlignment="1">
      <alignment horizontal="center"/>
    </xf>
    <xf numFmtId="0" fontId="9" fillId="0" borderId="13" xfId="5" applyFont="1" applyBorder="1" applyAlignment="1">
      <alignment horizontal="right"/>
    </xf>
    <xf numFmtId="0" fontId="34" fillId="11" borderId="13" xfId="5" applyFont="1" applyFill="1" applyBorder="1" applyAlignment="1">
      <alignment horizontal="right"/>
    </xf>
    <xf numFmtId="44" fontId="9" fillId="22" borderId="13" xfId="1" quotePrefix="1" applyFont="1" applyFill="1" applyBorder="1" applyAlignment="1" applyProtection="1"/>
    <xf numFmtId="44" fontId="9" fillId="24" borderId="13" xfId="1" quotePrefix="1" applyFont="1" applyFill="1" applyBorder="1" applyAlignment="1" applyProtection="1"/>
    <xf numFmtId="0" fontId="10" fillId="0" borderId="0" xfId="5" applyFont="1" applyProtection="1">
      <protection locked="0"/>
    </xf>
    <xf numFmtId="0" fontId="12" fillId="0" borderId="0" xfId="5" applyFont="1"/>
    <xf numFmtId="0" fontId="12" fillId="0" borderId="45" xfId="5" applyFont="1" applyBorder="1"/>
    <xf numFmtId="0" fontId="12" fillId="0" borderId="0" xfId="5" applyFont="1" applyAlignment="1">
      <alignment vertical="center"/>
    </xf>
    <xf numFmtId="0" fontId="12" fillId="0" borderId="46" xfId="5" applyFont="1" applyBorder="1"/>
    <xf numFmtId="0" fontId="10" fillId="2" borderId="50" xfId="0" applyFont="1" applyFill="1" applyBorder="1"/>
    <xf numFmtId="0" fontId="9" fillId="27" borderId="13" xfId="5" quotePrefix="1" applyFont="1" applyFill="1" applyBorder="1" applyAlignment="1" applyProtection="1">
      <alignment horizontal="center"/>
      <protection locked="0"/>
    </xf>
    <xf numFmtId="2" fontId="10" fillId="21" borderId="6" xfId="0" applyNumberFormat="1" applyFont="1" applyFill="1" applyBorder="1" applyAlignment="1">
      <alignment horizontal="center"/>
    </xf>
    <xf numFmtId="0" fontId="10" fillId="2" borderId="59" xfId="0" applyFont="1" applyFill="1" applyBorder="1"/>
    <xf numFmtId="0" fontId="10" fillId="2" borderId="16" xfId="0" applyFont="1" applyFill="1" applyBorder="1"/>
    <xf numFmtId="0" fontId="10" fillId="2" borderId="17" xfId="0" applyFont="1" applyFill="1" applyBorder="1"/>
    <xf numFmtId="0" fontId="12" fillId="2" borderId="16" xfId="0" applyFont="1" applyFill="1" applyBorder="1"/>
    <xf numFmtId="42" fontId="7" fillId="25" borderId="13" xfId="0" applyNumberFormat="1" applyFont="1" applyFill="1" applyBorder="1" applyAlignment="1">
      <alignment vertical="center"/>
    </xf>
    <xf numFmtId="0" fontId="10" fillId="18" borderId="4" xfId="0" applyFont="1" applyFill="1" applyBorder="1" applyAlignment="1" applyProtection="1">
      <alignment horizontal="center"/>
      <protection locked="0"/>
    </xf>
    <xf numFmtId="0" fontId="10" fillId="4" borderId="0" xfId="0" applyFont="1" applyFill="1"/>
    <xf numFmtId="0" fontId="6" fillId="2" borderId="0" xfId="0" applyFont="1" applyFill="1" applyAlignment="1" applyProtection="1">
      <alignment horizontal="center"/>
      <protection locked="0"/>
    </xf>
    <xf numFmtId="14" fontId="10" fillId="19" borderId="13" xfId="0" applyNumberFormat="1" applyFont="1" applyFill="1" applyBorder="1" applyAlignment="1" applyProtection="1">
      <alignment horizontal="center"/>
      <protection locked="0"/>
    </xf>
    <xf numFmtId="2" fontId="10" fillId="18" borderId="2" xfId="0" applyNumberFormat="1" applyFont="1" applyFill="1" applyBorder="1" applyAlignment="1" applyProtection="1">
      <alignment horizontal="center"/>
      <protection locked="0"/>
    </xf>
    <xf numFmtId="2" fontId="10" fillId="18" borderId="11" xfId="0" applyNumberFormat="1" applyFont="1" applyFill="1" applyBorder="1" applyAlignment="1" applyProtection="1">
      <alignment horizontal="center"/>
      <protection locked="0"/>
    </xf>
    <xf numFmtId="0" fontId="10" fillId="18" borderId="60" xfId="0" applyFont="1" applyFill="1" applyBorder="1" applyProtection="1">
      <protection locked="0"/>
    </xf>
    <xf numFmtId="0" fontId="10" fillId="18" borderId="7" xfId="0" applyFont="1" applyFill="1" applyBorder="1" applyProtection="1">
      <protection locked="0"/>
    </xf>
    <xf numFmtId="0" fontId="10" fillId="28" borderId="54" xfId="0" applyFont="1" applyFill="1" applyBorder="1" applyAlignment="1" applyProtection="1">
      <alignment horizontal="left" vertical="top" wrapText="1"/>
      <protection locked="0"/>
    </xf>
    <xf numFmtId="0" fontId="10" fillId="28" borderId="14" xfId="0" applyFont="1" applyFill="1" applyBorder="1" applyAlignment="1" applyProtection="1">
      <alignment horizontal="left" vertical="top" wrapText="1"/>
      <protection locked="0"/>
    </xf>
    <xf numFmtId="0" fontId="10" fillId="29" borderId="14" xfId="0" applyFont="1" applyFill="1" applyBorder="1" applyProtection="1">
      <protection locked="0"/>
    </xf>
    <xf numFmtId="0" fontId="10" fillId="29" borderId="53" xfId="0" applyFont="1" applyFill="1" applyBorder="1" applyProtection="1">
      <protection locked="0"/>
    </xf>
    <xf numFmtId="0" fontId="10" fillId="29" borderId="45" xfId="0" applyFont="1" applyFill="1" applyBorder="1" applyProtection="1">
      <protection locked="0"/>
    </xf>
    <xf numFmtId="0" fontId="10" fillId="29" borderId="0" xfId="0" applyFont="1" applyFill="1" applyProtection="1">
      <protection locked="0"/>
    </xf>
    <xf numFmtId="0" fontId="13" fillId="29" borderId="0" xfId="0" applyFont="1" applyFill="1" applyProtection="1">
      <protection locked="0"/>
    </xf>
    <xf numFmtId="0" fontId="10" fillId="29" borderId="46" xfId="0" applyFont="1" applyFill="1" applyBorder="1" applyProtection="1">
      <protection locked="0"/>
    </xf>
    <xf numFmtId="0" fontId="10" fillId="29" borderId="55" xfId="0" applyFont="1" applyFill="1" applyBorder="1" applyProtection="1">
      <protection locked="0"/>
    </xf>
    <xf numFmtId="0" fontId="10" fillId="29" borderId="56" xfId="0" applyFont="1" applyFill="1" applyBorder="1" applyProtection="1">
      <protection locked="0"/>
    </xf>
    <xf numFmtId="0" fontId="10" fillId="29" borderId="57" xfId="0" applyFont="1" applyFill="1" applyBorder="1" applyProtection="1">
      <protection locked="0"/>
    </xf>
    <xf numFmtId="0" fontId="10" fillId="18" borderId="4" xfId="0" applyFont="1" applyFill="1" applyBorder="1" applyAlignment="1" applyProtection="1">
      <alignment horizontal="center"/>
      <protection locked="0"/>
    </xf>
    <xf numFmtId="0" fontId="10" fillId="20" borderId="5" xfId="0" applyFont="1" applyFill="1" applyBorder="1" applyProtection="1">
      <protection locked="0"/>
    </xf>
    <xf numFmtId="14" fontId="10" fillId="21" borderId="4" xfId="0" applyNumberFormat="1" applyFont="1" applyFill="1" applyBorder="1" applyAlignment="1">
      <alignment horizontal="center"/>
    </xf>
    <xf numFmtId="0" fontId="10" fillId="22" borderId="5" xfId="0" applyFont="1" applyFill="1" applyBorder="1"/>
    <xf numFmtId="0" fontId="10" fillId="2" borderId="13" xfId="0" applyFont="1" applyFill="1" applyBorder="1" applyAlignment="1">
      <alignment horizontal="center"/>
    </xf>
    <xf numFmtId="0" fontId="10" fillId="0" borderId="13" xfId="0" applyFont="1" applyBorder="1"/>
    <xf numFmtId="0" fontId="9" fillId="2" borderId="8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0" fillId="2" borderId="13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10" fillId="4" borderId="0" xfId="0" applyFont="1" applyFill="1"/>
    <xf numFmtId="0" fontId="28" fillId="13" borderId="49" xfId="0" applyFont="1" applyFill="1" applyBorder="1" applyAlignment="1">
      <alignment horizontal="center" vertical="center"/>
    </xf>
    <xf numFmtId="0" fontId="28" fillId="13" borderId="23" xfId="0" applyFont="1" applyFill="1" applyBorder="1" applyAlignment="1">
      <alignment horizontal="center" vertical="center"/>
    </xf>
    <xf numFmtId="0" fontId="28" fillId="11" borderId="12" xfId="0" applyFont="1" applyFill="1" applyBorder="1" applyAlignment="1">
      <alignment vertical="center"/>
    </xf>
    <xf numFmtId="0" fontId="16" fillId="12" borderId="49" xfId="0" applyFont="1" applyFill="1" applyBorder="1" applyAlignment="1">
      <alignment horizontal="left" vertical="center"/>
    </xf>
    <xf numFmtId="0" fontId="16" fillId="12" borderId="23" xfId="0" applyFont="1" applyFill="1" applyBorder="1" applyAlignment="1">
      <alignment horizontal="left" vertical="center"/>
    </xf>
    <xf numFmtId="0" fontId="16" fillId="11" borderId="12" xfId="0" applyFont="1" applyFill="1" applyBorder="1" applyAlignment="1">
      <alignment vertical="center"/>
    </xf>
    <xf numFmtId="0" fontId="9" fillId="2" borderId="37" xfId="0" applyFont="1" applyFill="1" applyBorder="1" applyAlignment="1">
      <alignment horizontal="right"/>
    </xf>
    <xf numFmtId="0" fontId="9" fillId="2" borderId="38" xfId="0" applyFont="1" applyFill="1" applyBorder="1" applyAlignment="1">
      <alignment horizontal="right"/>
    </xf>
    <xf numFmtId="0" fontId="10" fillId="4" borderId="0" xfId="0" applyFont="1" applyFill="1" applyAlignment="1">
      <alignment horizontal="left"/>
    </xf>
    <xf numFmtId="44" fontId="9" fillId="5" borderId="21" xfId="0" applyNumberFormat="1" applyFont="1" applyFill="1" applyBorder="1" applyAlignment="1">
      <alignment horizontal="left" wrapText="1"/>
    </xf>
    <xf numFmtId="44" fontId="9" fillId="5" borderId="14" xfId="0" applyNumberFormat="1" applyFont="1" applyFill="1" applyBorder="1" applyAlignment="1">
      <alignment horizontal="left" wrapText="1"/>
    </xf>
    <xf numFmtId="44" fontId="9" fillId="5" borderId="15" xfId="0" applyNumberFormat="1" applyFont="1" applyFill="1" applyBorder="1" applyAlignment="1">
      <alignment horizontal="left" wrapText="1"/>
    </xf>
    <xf numFmtId="44" fontId="9" fillId="5" borderId="18" xfId="0" applyNumberFormat="1" applyFont="1" applyFill="1" applyBorder="1" applyAlignment="1">
      <alignment horizontal="left" wrapText="1"/>
    </xf>
    <xf numFmtId="44" fontId="9" fillId="5" borderId="19" xfId="0" applyNumberFormat="1" applyFont="1" applyFill="1" applyBorder="1" applyAlignment="1">
      <alignment horizontal="left" wrapText="1"/>
    </xf>
    <xf numFmtId="44" fontId="9" fillId="5" borderId="20" xfId="0" applyNumberFormat="1" applyFont="1" applyFill="1" applyBorder="1" applyAlignment="1">
      <alignment horizontal="left" wrapText="1"/>
    </xf>
    <xf numFmtId="0" fontId="7" fillId="14" borderId="47" xfId="0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0" fontId="7" fillId="15" borderId="6" xfId="0" applyFont="1" applyFill="1" applyBorder="1" applyAlignment="1">
      <alignment vertical="center"/>
    </xf>
    <xf numFmtId="0" fontId="7" fillId="15" borderId="48" xfId="0" applyFont="1" applyFill="1" applyBorder="1" applyAlignment="1">
      <alignment vertical="center"/>
    </xf>
    <xf numFmtId="0" fontId="10" fillId="18" borderId="2" xfId="0" applyFont="1" applyFill="1" applyBorder="1" applyAlignment="1" applyProtection="1">
      <alignment horizontal="center"/>
      <protection locked="0"/>
    </xf>
    <xf numFmtId="0" fontId="10" fillId="20" borderId="3" xfId="0" applyFont="1" applyFill="1" applyBorder="1" applyProtection="1">
      <protection locked="0"/>
    </xf>
    <xf numFmtId="0" fontId="10" fillId="18" borderId="11" xfId="0" applyFont="1" applyFill="1" applyBorder="1" applyAlignment="1" applyProtection="1">
      <alignment horizontal="center"/>
      <protection locked="0"/>
    </xf>
    <xf numFmtId="0" fontId="10" fillId="20" borderId="12" xfId="0" applyFont="1" applyFill="1" applyBorder="1" applyProtection="1">
      <protection locked="0"/>
    </xf>
    <xf numFmtId="44" fontId="9" fillId="16" borderId="11" xfId="0" applyNumberFormat="1" applyFont="1" applyFill="1" applyBorder="1" applyAlignment="1">
      <alignment horizontal="left"/>
    </xf>
    <xf numFmtId="44" fontId="9" fillId="16" borderId="19" xfId="0" applyNumberFormat="1" applyFont="1" applyFill="1" applyBorder="1" applyAlignment="1">
      <alignment horizontal="left"/>
    </xf>
    <xf numFmtId="44" fontId="9" fillId="16" borderId="2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left" wrapText="1"/>
    </xf>
    <xf numFmtId="44" fontId="9" fillId="16" borderId="18" xfId="0" applyNumberFormat="1" applyFont="1" applyFill="1" applyBorder="1" applyAlignment="1">
      <alignment horizontal="left"/>
    </xf>
    <xf numFmtId="0" fontId="9" fillId="2" borderId="0" xfId="0" applyFont="1" applyFill="1" applyAlignment="1">
      <alignment horizontal="left" indent="1"/>
    </xf>
    <xf numFmtId="0" fontId="9" fillId="2" borderId="58" xfId="0" applyFont="1" applyFill="1" applyBorder="1" applyAlignment="1">
      <alignment horizontal="left" indent="1"/>
    </xf>
    <xf numFmtId="0" fontId="9" fillId="2" borderId="39" xfId="0" applyFont="1" applyFill="1" applyBorder="1" applyAlignment="1">
      <alignment horizontal="right"/>
    </xf>
    <xf numFmtId="0" fontId="10" fillId="2" borderId="16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0" fillId="2" borderId="46" xfId="0" applyFont="1" applyFill="1" applyBorder="1" applyAlignment="1">
      <alignment wrapText="1"/>
    </xf>
    <xf numFmtId="0" fontId="16" fillId="12" borderId="50" xfId="0" applyFont="1" applyFill="1" applyBorder="1" applyAlignment="1">
      <alignment horizontal="left" vertical="center"/>
    </xf>
    <xf numFmtId="0" fontId="21" fillId="18" borderId="11" xfId="0" applyFont="1" applyFill="1" applyBorder="1" applyProtection="1">
      <protection locked="0"/>
    </xf>
    <xf numFmtId="0" fontId="21" fillId="18" borderId="12" xfId="0" applyFont="1" applyFill="1" applyBorder="1" applyProtection="1">
      <protection locked="0"/>
    </xf>
    <xf numFmtId="0" fontId="9" fillId="17" borderId="13" xfId="0" applyFont="1" applyFill="1" applyBorder="1" applyAlignment="1">
      <alignment horizontal="left"/>
    </xf>
    <xf numFmtId="0" fontId="11" fillId="10" borderId="11" xfId="0" applyFont="1" applyFill="1" applyBorder="1" applyAlignment="1">
      <alignment horizontal="left" vertical="center"/>
    </xf>
    <xf numFmtId="0" fontId="11" fillId="10" borderId="23" xfId="0" applyFont="1" applyFill="1" applyBorder="1" applyAlignment="1">
      <alignment horizontal="left" vertical="center"/>
    </xf>
    <xf numFmtId="0" fontId="11" fillId="10" borderId="1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/>
    </xf>
    <xf numFmtId="0" fontId="17" fillId="2" borderId="42" xfId="0" applyFont="1" applyFill="1" applyBorder="1" applyAlignment="1">
      <alignment horizontal="center"/>
    </xf>
    <xf numFmtId="0" fontId="17" fillId="2" borderId="43" xfId="0" applyFont="1" applyFill="1" applyBorder="1" applyAlignment="1">
      <alignment horizontal="center"/>
    </xf>
    <xf numFmtId="0" fontId="17" fillId="2" borderId="44" xfId="0" applyFont="1" applyFill="1" applyBorder="1" applyAlignment="1">
      <alignment horizontal="center"/>
    </xf>
    <xf numFmtId="44" fontId="9" fillId="16" borderId="13" xfId="0" applyNumberFormat="1" applyFont="1" applyFill="1" applyBorder="1" applyAlignment="1">
      <alignment horizontal="left"/>
    </xf>
    <xf numFmtId="0" fontId="9" fillId="2" borderId="45" xfId="0" applyFont="1" applyFill="1" applyBorder="1" applyAlignment="1">
      <alignment horizontal="left" indent="1"/>
    </xf>
    <xf numFmtId="0" fontId="28" fillId="13" borderId="54" xfId="0" applyFont="1" applyFill="1" applyBorder="1" applyAlignment="1">
      <alignment horizontal="center"/>
    </xf>
    <xf numFmtId="0" fontId="28" fillId="13" borderId="14" xfId="0" applyFont="1" applyFill="1" applyBorder="1" applyAlignment="1">
      <alignment horizontal="center"/>
    </xf>
    <xf numFmtId="0" fontId="28" fillId="11" borderId="22" xfId="0" applyFont="1" applyFill="1" applyBorder="1"/>
    <xf numFmtId="0" fontId="10" fillId="29" borderId="14" xfId="0" applyFont="1" applyFill="1" applyBorder="1" applyAlignment="1" applyProtection="1">
      <alignment horizontal="left" vertical="top"/>
      <protection locked="0"/>
    </xf>
    <xf numFmtId="0" fontId="10" fillId="29" borderId="53" xfId="0" applyFont="1" applyFill="1" applyBorder="1" applyAlignment="1" applyProtection="1">
      <alignment horizontal="left" vertical="top"/>
      <protection locked="0"/>
    </xf>
    <xf numFmtId="0" fontId="10" fillId="29" borderId="45" xfId="0" applyFont="1" applyFill="1" applyBorder="1" applyAlignment="1" applyProtection="1">
      <alignment horizontal="left" vertical="top"/>
      <protection locked="0"/>
    </xf>
    <xf numFmtId="0" fontId="10" fillId="29" borderId="0" xfId="0" applyFont="1" applyFill="1" applyAlignment="1" applyProtection="1">
      <alignment horizontal="left" vertical="top"/>
      <protection locked="0"/>
    </xf>
    <xf numFmtId="0" fontId="13" fillId="29" borderId="0" xfId="0" applyFont="1" applyFill="1" applyAlignment="1" applyProtection="1">
      <alignment horizontal="left" vertical="top"/>
      <protection locked="0"/>
    </xf>
    <xf numFmtId="0" fontId="10" fillId="29" borderId="46" xfId="0" applyFont="1" applyFill="1" applyBorder="1" applyAlignment="1" applyProtection="1">
      <alignment horizontal="left" vertical="top"/>
      <protection locked="0"/>
    </xf>
    <xf numFmtId="0" fontId="10" fillId="29" borderId="55" xfId="0" applyFont="1" applyFill="1" applyBorder="1" applyAlignment="1" applyProtection="1">
      <alignment horizontal="left" vertical="top"/>
      <protection locked="0"/>
    </xf>
    <xf numFmtId="0" fontId="10" fillId="29" borderId="56" xfId="0" applyFont="1" applyFill="1" applyBorder="1" applyAlignment="1" applyProtection="1">
      <alignment horizontal="left" vertical="top"/>
      <protection locked="0"/>
    </xf>
    <xf numFmtId="0" fontId="10" fillId="29" borderId="57" xfId="0" applyFont="1" applyFill="1" applyBorder="1" applyAlignment="1" applyProtection="1">
      <alignment horizontal="left" vertical="top"/>
      <protection locked="0"/>
    </xf>
    <xf numFmtId="0" fontId="13" fillId="0" borderId="30" xfId="0" applyFont="1" applyBorder="1" applyAlignment="1">
      <alignment horizontal="left"/>
    </xf>
    <xf numFmtId="0" fontId="13" fillId="0" borderId="13" xfId="0" applyFont="1" applyBorder="1"/>
    <xf numFmtId="0" fontId="26" fillId="24" borderId="13" xfId="0" applyFont="1" applyFill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30" fillId="0" borderId="42" xfId="0" applyFont="1" applyBorder="1" applyAlignment="1">
      <alignment horizontal="center"/>
    </xf>
    <xf numFmtId="0" fontId="30" fillId="0" borderId="43" xfId="0" applyFont="1" applyBorder="1" applyAlignment="1">
      <alignment horizontal="center"/>
    </xf>
    <xf numFmtId="0" fontId="30" fillId="0" borderId="44" xfId="0" applyFont="1" applyBorder="1" applyAlignment="1">
      <alignment horizontal="center"/>
    </xf>
    <xf numFmtId="0" fontId="9" fillId="2" borderId="17" xfId="0" applyFont="1" applyFill="1" applyBorder="1" applyAlignment="1">
      <alignment horizontal="left" indent="1"/>
    </xf>
    <xf numFmtId="0" fontId="29" fillId="6" borderId="49" xfId="0" applyFont="1" applyFill="1" applyBorder="1" applyAlignment="1">
      <alignment horizontal="center"/>
    </xf>
    <xf numFmtId="0" fontId="29" fillId="6" borderId="12" xfId="0" applyFont="1" applyFill="1" applyBorder="1" applyAlignment="1">
      <alignment horizontal="center"/>
    </xf>
    <xf numFmtId="0" fontId="16" fillId="11" borderId="49" xfId="0" applyFont="1" applyFill="1" applyBorder="1" applyAlignment="1">
      <alignment horizontal="center"/>
    </xf>
    <xf numFmtId="0" fontId="16" fillId="11" borderId="23" xfId="0" applyFont="1" applyFill="1" applyBorder="1" applyAlignment="1">
      <alignment horizontal="center"/>
    </xf>
    <xf numFmtId="0" fontId="16" fillId="11" borderId="5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6" fillId="11" borderId="49" xfId="0" applyFont="1" applyFill="1" applyBorder="1" applyAlignment="1">
      <alignment horizontal="left"/>
    </xf>
    <xf numFmtId="0" fontId="16" fillId="11" borderId="12" xfId="0" applyFont="1" applyFill="1" applyBorder="1" applyAlignment="1">
      <alignment horizontal="left"/>
    </xf>
    <xf numFmtId="0" fontId="27" fillId="20" borderId="11" xfId="0" applyFont="1" applyFill="1" applyBorder="1" applyProtection="1">
      <protection locked="0"/>
    </xf>
    <xf numFmtId="0" fontId="27" fillId="20" borderId="23" xfId="0" applyFont="1" applyFill="1" applyBorder="1" applyProtection="1">
      <protection locked="0"/>
    </xf>
    <xf numFmtId="0" fontId="27" fillId="20" borderId="12" xfId="0" applyFont="1" applyFill="1" applyBorder="1" applyProtection="1">
      <protection locked="0"/>
    </xf>
    <xf numFmtId="0" fontId="10" fillId="27" borderId="13" xfId="5" applyFont="1" applyFill="1" applyBorder="1"/>
    <xf numFmtId="0" fontId="10" fillId="20" borderId="13" xfId="5" applyFont="1" applyFill="1" applyBorder="1" applyAlignment="1" applyProtection="1">
      <alignment horizontal="left"/>
      <protection locked="0"/>
    </xf>
    <xf numFmtId="7" fontId="9" fillId="15" borderId="13" xfId="5" quotePrefix="1" applyNumberFormat="1" applyFont="1" applyFill="1" applyBorder="1" applyAlignment="1">
      <alignment horizontal="center"/>
    </xf>
    <xf numFmtId="7" fontId="10" fillId="27" borderId="13" xfId="5" quotePrefix="1" applyNumberFormat="1" applyFont="1" applyFill="1" applyBorder="1" applyAlignment="1">
      <alignment horizontal="center"/>
    </xf>
    <xf numFmtId="0" fontId="9" fillId="15" borderId="13" xfId="5" applyFont="1" applyFill="1" applyBorder="1"/>
    <xf numFmtId="49" fontId="10" fillId="0" borderId="13" xfId="5" applyNumberFormat="1" applyFont="1" applyBorder="1"/>
    <xf numFmtId="49" fontId="10" fillId="22" borderId="13" xfId="5" applyNumberFormat="1" applyFont="1" applyFill="1" applyBorder="1"/>
    <xf numFmtId="7" fontId="9" fillId="15" borderId="11" xfId="1" quotePrefix="1" applyNumberFormat="1" applyFont="1" applyFill="1" applyBorder="1" applyAlignment="1" applyProtection="1">
      <alignment horizontal="center"/>
    </xf>
    <xf numFmtId="7" fontId="9" fillId="15" borderId="12" xfId="1" quotePrefix="1" applyNumberFormat="1" applyFont="1" applyFill="1" applyBorder="1" applyAlignment="1" applyProtection="1">
      <alignment horizontal="center"/>
    </xf>
    <xf numFmtId="7" fontId="9" fillId="24" borderId="11" xfId="1" quotePrefix="1" applyNumberFormat="1" applyFont="1" applyFill="1" applyBorder="1" applyAlignment="1" applyProtection="1">
      <alignment horizontal="center"/>
    </xf>
    <xf numFmtId="7" fontId="9" fillId="24" borderId="12" xfId="1" quotePrefix="1" applyNumberFormat="1" applyFont="1" applyFill="1" applyBorder="1" applyAlignment="1" applyProtection="1">
      <alignment horizontal="center"/>
    </xf>
    <xf numFmtId="1" fontId="9" fillId="22" borderId="11" xfId="5" quotePrefix="1" applyNumberFormat="1" applyFont="1" applyFill="1" applyBorder="1" applyAlignment="1">
      <alignment horizontal="center"/>
    </xf>
    <xf numFmtId="1" fontId="9" fillId="22" borderId="12" xfId="5" quotePrefix="1" applyNumberFormat="1" applyFont="1" applyFill="1" applyBorder="1" applyAlignment="1">
      <alignment horizontal="center"/>
    </xf>
    <xf numFmtId="7" fontId="9" fillId="22" borderId="11" xfId="1" quotePrefix="1" applyNumberFormat="1" applyFont="1" applyFill="1" applyBorder="1" applyAlignment="1" applyProtection="1">
      <alignment horizontal="center"/>
    </xf>
    <xf numFmtId="7" fontId="9" fillId="22" borderId="12" xfId="1" quotePrefix="1" applyNumberFormat="1" applyFont="1" applyFill="1" applyBorder="1" applyAlignment="1" applyProtection="1">
      <alignment horizontal="center"/>
    </xf>
    <xf numFmtId="4" fontId="10" fillId="20" borderId="11" xfId="5" quotePrefix="1" applyNumberFormat="1" applyFont="1" applyFill="1" applyBorder="1" applyAlignment="1" applyProtection="1">
      <alignment horizontal="center"/>
      <protection locked="0"/>
    </xf>
    <xf numFmtId="4" fontId="10" fillId="20" borderId="12" xfId="5" quotePrefix="1" applyNumberFormat="1" applyFont="1" applyFill="1" applyBorder="1" applyAlignment="1" applyProtection="1">
      <alignment horizontal="center"/>
      <protection locked="0"/>
    </xf>
    <xf numFmtId="0" fontId="35" fillId="0" borderId="45" xfId="5" applyFont="1" applyBorder="1" applyAlignment="1">
      <alignment horizontal="center" vertical="top"/>
    </xf>
    <xf numFmtId="0" fontId="35" fillId="0" borderId="0" xfId="5" applyFont="1" applyAlignment="1">
      <alignment horizontal="center" vertical="top"/>
    </xf>
    <xf numFmtId="0" fontId="35" fillId="0" borderId="46" xfId="5" applyFont="1" applyBorder="1" applyAlignment="1">
      <alignment horizontal="center" vertical="top"/>
    </xf>
    <xf numFmtId="0" fontId="17" fillId="0" borderId="42" xfId="5" applyFont="1" applyBorder="1" applyAlignment="1">
      <alignment horizontal="center"/>
    </xf>
    <xf numFmtId="0" fontId="17" fillId="0" borderId="43" xfId="5" applyFont="1" applyBorder="1" applyAlignment="1">
      <alignment horizontal="center"/>
    </xf>
    <xf numFmtId="0" fontId="17" fillId="0" borderId="44" xfId="5" applyFont="1" applyBorder="1" applyAlignment="1">
      <alignment horizontal="center"/>
    </xf>
    <xf numFmtId="0" fontId="10" fillId="20" borderId="11" xfId="5" applyFont="1" applyFill="1" applyBorder="1" applyAlignment="1" applyProtection="1">
      <alignment horizontal="left"/>
      <protection locked="0"/>
    </xf>
    <xf numFmtId="0" fontId="10" fillId="20" borderId="12" xfId="5" applyFont="1" applyFill="1" applyBorder="1" applyAlignment="1" applyProtection="1">
      <alignment horizontal="left"/>
      <protection locked="0"/>
    </xf>
    <xf numFmtId="0" fontId="16" fillId="11" borderId="49" xfId="5" applyFont="1" applyFill="1" applyBorder="1" applyAlignment="1">
      <alignment horizontal="left" vertical="center"/>
    </xf>
    <xf numFmtId="0" fontId="16" fillId="11" borderId="14" xfId="5" applyFont="1" applyFill="1" applyBorder="1" applyAlignment="1">
      <alignment horizontal="left" vertical="center"/>
    </xf>
    <xf numFmtId="0" fontId="16" fillId="11" borderId="50" xfId="5" applyFont="1" applyFill="1" applyBorder="1" applyAlignment="1">
      <alignment horizontal="left" vertical="center"/>
    </xf>
    <xf numFmtId="0" fontId="36" fillId="27" borderId="13" xfId="5" applyFont="1" applyFill="1" applyBorder="1" applyAlignment="1">
      <alignment vertical="center"/>
    </xf>
    <xf numFmtId="49" fontId="9" fillId="15" borderId="13" xfId="5" applyNumberFormat="1" applyFont="1" applyFill="1" applyBorder="1"/>
    <xf numFmtId="49" fontId="9" fillId="24" borderId="13" xfId="5" applyNumberFormat="1" applyFont="1" applyFill="1" applyBorder="1"/>
    <xf numFmtId="0" fontId="10" fillId="22" borderId="13" xfId="5" applyFont="1" applyFill="1" applyBorder="1"/>
    <xf numFmtId="0" fontId="10" fillId="28" borderId="53" xfId="0" applyFont="1" applyFill="1" applyBorder="1" applyAlignment="1" applyProtection="1">
      <alignment horizontal="left" vertical="top" wrapText="1"/>
      <protection locked="0"/>
    </xf>
    <xf numFmtId="0" fontId="10" fillId="28" borderId="45" xfId="0" applyFont="1" applyFill="1" applyBorder="1" applyAlignment="1" applyProtection="1">
      <alignment horizontal="left" vertical="top" wrapText="1"/>
      <protection locked="0"/>
    </xf>
    <xf numFmtId="0" fontId="10" fillId="28" borderId="0" xfId="0" applyFont="1" applyFill="1" applyAlignment="1" applyProtection="1">
      <alignment horizontal="left" vertical="top" wrapText="1"/>
      <protection locked="0"/>
    </xf>
    <xf numFmtId="0" fontId="10" fillId="28" borderId="46" xfId="0" applyFont="1" applyFill="1" applyBorder="1" applyAlignment="1" applyProtection="1">
      <alignment horizontal="left" vertical="top" wrapText="1"/>
      <protection locked="0"/>
    </xf>
    <xf numFmtId="0" fontId="10" fillId="28" borderId="55" xfId="0" applyFont="1" applyFill="1" applyBorder="1" applyAlignment="1" applyProtection="1">
      <alignment horizontal="left" vertical="top" wrapText="1"/>
      <protection locked="0"/>
    </xf>
    <xf numFmtId="0" fontId="10" fillId="28" borderId="56" xfId="0" applyFont="1" applyFill="1" applyBorder="1" applyAlignment="1" applyProtection="1">
      <alignment horizontal="left" vertical="top" wrapText="1"/>
      <protection locked="0"/>
    </xf>
    <xf numFmtId="0" fontId="10" fillId="28" borderId="57" xfId="0" applyFont="1" applyFill="1" applyBorder="1" applyAlignment="1" applyProtection="1">
      <alignment horizontal="left" vertical="top" wrapText="1"/>
      <protection locked="0"/>
    </xf>
  </cellXfs>
  <cellStyles count="7">
    <cellStyle name="Comma 2" xfId="6" xr:uid="{E37A128D-5558-4340-BEFC-113446606B6B}"/>
    <cellStyle name="Currency" xfId="1" builtinId="4"/>
    <cellStyle name="Normal" xfId="0" builtinId="0"/>
    <cellStyle name="Normal 2" xfId="2" xr:uid="{B0FB4CCB-BF69-4C65-8544-0E466A5C4300}"/>
    <cellStyle name="Normal 3" xfId="5" xr:uid="{74DE45F7-7391-463D-BA6A-42406540B8EE}"/>
    <cellStyle name="Percent" xfId="4" builtinId="5"/>
    <cellStyle name="Percent 2" xfId="3" xr:uid="{7B2DB775-9C4B-481E-B4FD-A919B076C9EC}"/>
  </cellStyles>
  <dxfs count="2">
    <dxf>
      <font>
        <color rgb="FFFFFF99"/>
      </font>
      <fill>
        <patternFill patternType="none"/>
      </fill>
      <border>
        <left/>
        <right/>
        <top/>
        <bottom/>
      </border>
    </dxf>
    <dxf>
      <font>
        <color rgb="FFFFFF99"/>
      </font>
      <fill>
        <patternFill patternType="none"/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C9"/>
      <color rgb="FFCC33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CheckBox" checked="Checked" fmlaLink="$K$19" lockText="1" noThreeD="1"/>
</file>

<file path=xl/ctrlProps/ctrlProp101.xml><?xml version="1.0" encoding="utf-8"?>
<formControlPr xmlns="http://schemas.microsoft.com/office/spreadsheetml/2009/9/main" objectType="CheckBox" fmlaLink="$J$40" lockText="1" noThreeD="1"/>
</file>

<file path=xl/ctrlProps/ctrlProp102.xml><?xml version="1.0" encoding="utf-8"?>
<formControlPr xmlns="http://schemas.microsoft.com/office/spreadsheetml/2009/9/main" objectType="CheckBox" fmlaLink="$K$40" lockText="1" noThreeD="1"/>
</file>

<file path=xl/ctrlProps/ctrlProp103.xml><?xml version="1.0" encoding="utf-8"?>
<formControlPr xmlns="http://schemas.microsoft.com/office/spreadsheetml/2009/9/main" objectType="CheckBox" fmlaLink="$J$61" lockText="1" noThreeD="1"/>
</file>

<file path=xl/ctrlProps/ctrlProp104.xml><?xml version="1.0" encoding="utf-8"?>
<formControlPr xmlns="http://schemas.microsoft.com/office/spreadsheetml/2009/9/main" objectType="CheckBox" fmlaLink="$K$61" lockText="1" noThreeD="1"/>
</file>

<file path=xl/ctrlProps/ctrlProp105.xml><?xml version="1.0" encoding="utf-8"?>
<formControlPr xmlns="http://schemas.microsoft.com/office/spreadsheetml/2009/9/main" objectType="CheckBox" fmlaLink="$J$82" lockText="1" noThreeD="1"/>
</file>

<file path=xl/ctrlProps/ctrlProp106.xml><?xml version="1.0" encoding="utf-8"?>
<formControlPr xmlns="http://schemas.microsoft.com/office/spreadsheetml/2009/9/main" objectType="CheckBox" fmlaLink="$K$82" lockText="1" noThreeD="1"/>
</file>

<file path=xl/ctrlProps/ctrlProp107.xml><?xml version="1.0" encoding="utf-8"?>
<formControlPr xmlns="http://schemas.microsoft.com/office/spreadsheetml/2009/9/main" objectType="CheckBox" fmlaLink="$J$103" lockText="1" noThreeD="1"/>
</file>

<file path=xl/ctrlProps/ctrlProp108.xml><?xml version="1.0" encoding="utf-8"?>
<formControlPr xmlns="http://schemas.microsoft.com/office/spreadsheetml/2009/9/main" objectType="CheckBox" fmlaLink="$K$103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M7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M88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firstButton="1" fmlaLink="M3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D95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M25" lockText="1" noThreeD="1"/>
</file>

<file path=xl/ctrlProps/ctrlProp32.xml><?xml version="1.0" encoding="utf-8"?>
<formControlPr xmlns="http://schemas.microsoft.com/office/spreadsheetml/2009/9/main" objectType="Radio" checked="Checked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checked="Checked" firstButton="1" fmlaLink="M2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J12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J23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checked="Checked" firstButton="1" fmlaLink="J34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J45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checked="Checked" firstButton="1" fmlaLink="J56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checked="Checked" firstButton="1" fmlaLink="J67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checked="Checked" firstButton="1" fmlaLink="J78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fmlaLink="K12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checked="Checked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fmlaLink="M54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firstButton="1" fmlaLink="K23" lockText="1" noThreeD="1"/>
</file>

<file path=xl/ctrlProps/ctrlProp82.xml><?xml version="1.0" encoding="utf-8"?>
<formControlPr xmlns="http://schemas.microsoft.com/office/spreadsheetml/2009/9/main" objectType="Radio" firstButton="1" fmlaLink="K34" lockText="1" noThreeD="1"/>
</file>

<file path=xl/ctrlProps/ctrlProp83.xml><?xml version="1.0" encoding="utf-8"?>
<formControlPr xmlns="http://schemas.microsoft.com/office/spreadsheetml/2009/9/main" objectType="Radio" firstButton="1" fmlaLink="K45" lockText="1" noThreeD="1"/>
</file>

<file path=xl/ctrlProps/ctrlProp84.xml><?xml version="1.0" encoding="utf-8"?>
<formControlPr xmlns="http://schemas.microsoft.com/office/spreadsheetml/2009/9/main" objectType="Radio" firstButton="1" fmlaLink="K56" lockText="1" noThreeD="1"/>
</file>

<file path=xl/ctrlProps/ctrlProp85.xml><?xml version="1.0" encoding="utf-8"?>
<formControlPr xmlns="http://schemas.microsoft.com/office/spreadsheetml/2009/9/main" objectType="Radio" firstButton="1" fmlaLink="K67" lockText="1" noThreeD="1"/>
</file>

<file path=xl/ctrlProps/ctrlProp86.xml><?xml version="1.0" encoding="utf-8"?>
<formControlPr xmlns="http://schemas.microsoft.com/office/spreadsheetml/2009/9/main" objectType="Radio" firstButton="1" fmlaLink="K78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checked="Checked" lockText="1" noThreeD="1"/>
</file>

<file path=xl/ctrlProps/ctrlProp94.xml><?xml version="1.0" encoding="utf-8"?>
<formControlPr xmlns="http://schemas.microsoft.com/office/spreadsheetml/2009/9/main" objectType="Radio" checked="Checked" lockText="1" noThreeD="1"/>
</file>

<file path=xl/ctrlProps/ctrlProp95.xml><?xml version="1.0" encoding="utf-8"?>
<formControlPr xmlns="http://schemas.microsoft.com/office/spreadsheetml/2009/9/main" objectType="Radio" checked="Checked" lockText="1" noThreeD="1"/>
</file>

<file path=xl/ctrlProps/ctrlProp96.xml><?xml version="1.0" encoding="utf-8"?>
<formControlPr xmlns="http://schemas.microsoft.com/office/spreadsheetml/2009/9/main" objectType="Radio" checked="Checked" lockText="1" noThreeD="1"/>
</file>

<file path=xl/ctrlProps/ctrlProp97.xml><?xml version="1.0" encoding="utf-8"?>
<formControlPr xmlns="http://schemas.microsoft.com/office/spreadsheetml/2009/9/main" objectType="Radio" checked="Checked" lockText="1" noThreeD="1"/>
</file>

<file path=xl/ctrlProps/ctrlProp98.xml><?xml version="1.0" encoding="utf-8"?>
<formControlPr xmlns="http://schemas.microsoft.com/office/spreadsheetml/2009/9/main" objectType="Radio" checked="Checked" lockText="1" noThreeD="1"/>
</file>

<file path=xl/ctrlProps/ctrlProp99.xml><?xml version="1.0" encoding="utf-8"?>
<formControlPr xmlns="http://schemas.microsoft.com/office/spreadsheetml/2009/9/main" objectType="CheckBox" checked="Checked" fmlaLink="$J$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19050</xdr:rowOff>
        </xdr:from>
        <xdr:to>
          <xdr:col>15</xdr:col>
          <xdr:colOff>0</xdr:colOff>
          <xdr:row>23</xdr:row>
          <xdr:rowOff>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0</xdr:rowOff>
        </xdr:from>
        <xdr:to>
          <xdr:col>3</xdr:col>
          <xdr:colOff>0</xdr:colOff>
          <xdr:row>15</xdr:row>
          <xdr:rowOff>57150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190500</xdr:rowOff>
        </xdr:from>
        <xdr:to>
          <xdr:col>3</xdr:col>
          <xdr:colOff>0</xdr:colOff>
          <xdr:row>16</xdr:row>
          <xdr:rowOff>28575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180975</xdr:rowOff>
        </xdr:from>
        <xdr:to>
          <xdr:col>3</xdr:col>
          <xdr:colOff>76200</xdr:colOff>
          <xdr:row>17</xdr:row>
          <xdr:rowOff>19050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190500</xdr:rowOff>
        </xdr:from>
        <xdr:to>
          <xdr:col>3</xdr:col>
          <xdr:colOff>76200</xdr:colOff>
          <xdr:row>18</xdr:row>
          <xdr:rowOff>28575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180975</xdr:rowOff>
        </xdr:from>
        <xdr:to>
          <xdr:col>3</xdr:col>
          <xdr:colOff>57150</xdr:colOff>
          <xdr:row>19</xdr:row>
          <xdr:rowOff>28575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0</xdr:rowOff>
        </xdr:from>
        <xdr:to>
          <xdr:col>15</xdr:col>
          <xdr:colOff>0</xdr:colOff>
          <xdr:row>41</xdr:row>
          <xdr:rowOff>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190500</xdr:rowOff>
        </xdr:from>
        <xdr:to>
          <xdr:col>3</xdr:col>
          <xdr:colOff>38100</xdr:colOff>
          <xdr:row>27</xdr:row>
          <xdr:rowOff>57150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0</xdr:rowOff>
        </xdr:from>
        <xdr:to>
          <xdr:col>3</xdr:col>
          <xdr:colOff>38100</xdr:colOff>
          <xdr:row>28</xdr:row>
          <xdr:rowOff>57150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180975</xdr:rowOff>
        </xdr:from>
        <xdr:to>
          <xdr:col>3</xdr:col>
          <xdr:colOff>38100</xdr:colOff>
          <xdr:row>29</xdr:row>
          <xdr:rowOff>19050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180975</xdr:rowOff>
        </xdr:from>
        <xdr:to>
          <xdr:col>3</xdr:col>
          <xdr:colOff>38100</xdr:colOff>
          <xdr:row>30</xdr:row>
          <xdr:rowOff>19050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180975</xdr:rowOff>
        </xdr:from>
        <xdr:to>
          <xdr:col>3</xdr:col>
          <xdr:colOff>38100</xdr:colOff>
          <xdr:row>31</xdr:row>
          <xdr:rowOff>28575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16</xdr:col>
          <xdr:colOff>0</xdr:colOff>
          <xdr:row>56</xdr:row>
          <xdr:rowOff>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180975</xdr:rowOff>
        </xdr:from>
        <xdr:to>
          <xdr:col>3</xdr:col>
          <xdr:colOff>0</xdr:colOff>
          <xdr:row>49</xdr:row>
          <xdr:rowOff>38100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48</xdr:row>
          <xdr:rowOff>180975</xdr:rowOff>
        </xdr:from>
        <xdr:to>
          <xdr:col>3</xdr:col>
          <xdr:colOff>0</xdr:colOff>
          <xdr:row>50</xdr:row>
          <xdr:rowOff>28575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50</xdr:row>
          <xdr:rowOff>0</xdr:rowOff>
        </xdr:from>
        <xdr:to>
          <xdr:col>3</xdr:col>
          <xdr:colOff>133350</xdr:colOff>
          <xdr:row>51</xdr:row>
          <xdr:rowOff>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50</xdr:row>
          <xdr:rowOff>180975</xdr:rowOff>
        </xdr:from>
        <xdr:to>
          <xdr:col>3</xdr:col>
          <xdr:colOff>0</xdr:colOff>
          <xdr:row>52</xdr:row>
          <xdr:rowOff>28575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247650</xdr:rowOff>
        </xdr:from>
        <xdr:to>
          <xdr:col>15</xdr:col>
          <xdr:colOff>0</xdr:colOff>
          <xdr:row>74</xdr:row>
          <xdr:rowOff>104775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0</xdr:rowOff>
        </xdr:from>
        <xdr:to>
          <xdr:col>3</xdr:col>
          <xdr:colOff>0</xdr:colOff>
          <xdr:row>68</xdr:row>
          <xdr:rowOff>57150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0</xdr:rowOff>
        </xdr:from>
        <xdr:to>
          <xdr:col>3</xdr:col>
          <xdr:colOff>0</xdr:colOff>
          <xdr:row>69</xdr:row>
          <xdr:rowOff>57150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69</xdr:row>
          <xdr:rowOff>0</xdr:rowOff>
        </xdr:from>
        <xdr:to>
          <xdr:col>3</xdr:col>
          <xdr:colOff>0</xdr:colOff>
          <xdr:row>70</xdr:row>
          <xdr:rowOff>57150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69</xdr:row>
          <xdr:rowOff>171450</xdr:rowOff>
        </xdr:from>
        <xdr:to>
          <xdr:col>3</xdr:col>
          <xdr:colOff>0</xdr:colOff>
          <xdr:row>71</xdr:row>
          <xdr:rowOff>19050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15</xdr:col>
          <xdr:colOff>0</xdr:colOff>
          <xdr:row>89</xdr:row>
          <xdr:rowOff>104775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82</xdr:row>
          <xdr:rowOff>0</xdr:rowOff>
        </xdr:from>
        <xdr:to>
          <xdr:col>3</xdr:col>
          <xdr:colOff>0</xdr:colOff>
          <xdr:row>83</xdr:row>
          <xdr:rowOff>57150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83</xdr:row>
          <xdr:rowOff>0</xdr:rowOff>
        </xdr:from>
        <xdr:to>
          <xdr:col>3</xdr:col>
          <xdr:colOff>0</xdr:colOff>
          <xdr:row>84</xdr:row>
          <xdr:rowOff>57150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0</xdr:rowOff>
        </xdr:from>
        <xdr:to>
          <xdr:col>3</xdr:col>
          <xdr:colOff>0</xdr:colOff>
          <xdr:row>85</xdr:row>
          <xdr:rowOff>57150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180975</xdr:rowOff>
        </xdr:from>
        <xdr:to>
          <xdr:col>3</xdr:col>
          <xdr:colOff>0</xdr:colOff>
          <xdr:row>86</xdr:row>
          <xdr:rowOff>28575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219075</xdr:rowOff>
        </xdr:from>
        <xdr:to>
          <xdr:col>15</xdr:col>
          <xdr:colOff>0</xdr:colOff>
          <xdr:row>99</xdr:row>
          <xdr:rowOff>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91</xdr:row>
          <xdr:rowOff>180975</xdr:rowOff>
        </xdr:from>
        <xdr:to>
          <xdr:col>8</xdr:col>
          <xdr:colOff>723900</xdr:colOff>
          <xdr:row>93</xdr:row>
          <xdr:rowOff>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93</xdr:row>
          <xdr:rowOff>0</xdr:rowOff>
        </xdr:from>
        <xdr:to>
          <xdr:col>8</xdr:col>
          <xdr:colOff>723900</xdr:colOff>
          <xdr:row>94</xdr:row>
          <xdr:rowOff>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93</xdr:row>
          <xdr:rowOff>180975</xdr:rowOff>
        </xdr:from>
        <xdr:to>
          <xdr:col>8</xdr:col>
          <xdr:colOff>723900</xdr:colOff>
          <xdr:row>95</xdr:row>
          <xdr:rowOff>133350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171450</xdr:rowOff>
        </xdr:from>
        <xdr:to>
          <xdr:col>3</xdr:col>
          <xdr:colOff>19050</xdr:colOff>
          <xdr:row>20</xdr:row>
          <xdr:rowOff>19050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171450</xdr:rowOff>
        </xdr:from>
        <xdr:to>
          <xdr:col>3</xdr:col>
          <xdr:colOff>0</xdr:colOff>
          <xdr:row>32</xdr:row>
          <xdr:rowOff>19050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171450</xdr:rowOff>
        </xdr:from>
        <xdr:to>
          <xdr:col>3</xdr:col>
          <xdr:colOff>0</xdr:colOff>
          <xdr:row>53</xdr:row>
          <xdr:rowOff>19050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70</xdr:row>
          <xdr:rowOff>171450</xdr:rowOff>
        </xdr:from>
        <xdr:to>
          <xdr:col>3</xdr:col>
          <xdr:colOff>0</xdr:colOff>
          <xdr:row>72</xdr:row>
          <xdr:rowOff>19050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171450</xdr:rowOff>
        </xdr:from>
        <xdr:to>
          <xdr:col>3</xdr:col>
          <xdr:colOff>0</xdr:colOff>
          <xdr:row>87</xdr:row>
          <xdr:rowOff>19050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10</xdr:col>
          <xdr:colOff>438150</xdr:colOff>
          <xdr:row>25</xdr:row>
          <xdr:rowOff>0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19050</xdr:rowOff>
        </xdr:from>
        <xdr:to>
          <xdr:col>4</xdr:col>
          <xdr:colOff>752475</xdr:colOff>
          <xdr:row>24</xdr:row>
          <xdr:rowOff>190500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Monthly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24</xdr:row>
          <xdr:rowOff>19050</xdr:rowOff>
        </xdr:from>
        <xdr:to>
          <xdr:col>5</xdr:col>
          <xdr:colOff>323850</xdr:colOff>
          <xdr:row>24</xdr:row>
          <xdr:rowOff>190500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Bi-Weekly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19050</xdr:rowOff>
        </xdr:from>
        <xdr:to>
          <xdr:col>7</xdr:col>
          <xdr:colOff>590550</xdr:colOff>
          <xdr:row>24</xdr:row>
          <xdr:rowOff>219075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Semi-Monthly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24</xdr:row>
          <xdr:rowOff>19050</xdr:rowOff>
        </xdr:from>
        <xdr:to>
          <xdr:col>8</xdr:col>
          <xdr:colOff>552450</xdr:colOff>
          <xdr:row>24</xdr:row>
          <xdr:rowOff>190500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24</xdr:row>
          <xdr:rowOff>0</xdr:rowOff>
        </xdr:from>
        <xdr:to>
          <xdr:col>10</xdr:col>
          <xdr:colOff>400050</xdr:colOff>
          <xdr:row>24</xdr:row>
          <xdr:rowOff>209550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Annually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11</xdr:col>
          <xdr:colOff>247650</xdr:colOff>
          <xdr:row>17</xdr:row>
          <xdr:rowOff>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171450</xdr:rowOff>
        </xdr:from>
        <xdr:to>
          <xdr:col>3</xdr:col>
          <xdr:colOff>19050</xdr:colOff>
          <xdr:row>9</xdr:row>
          <xdr:rowOff>19050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0</xdr:rowOff>
        </xdr:from>
        <xdr:to>
          <xdr:col>3</xdr:col>
          <xdr:colOff>19050</xdr:colOff>
          <xdr:row>9</xdr:row>
          <xdr:rowOff>171450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19050</xdr:rowOff>
        </xdr:from>
        <xdr:to>
          <xdr:col>3</xdr:col>
          <xdr:colOff>19050</xdr:colOff>
          <xdr:row>13</xdr:row>
          <xdr:rowOff>180975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11</xdr:col>
          <xdr:colOff>247650</xdr:colOff>
          <xdr:row>28</xdr:row>
          <xdr:rowOff>0</xdr:rowOff>
        </xdr:to>
        <xdr:sp macro="" textlink="">
          <xdr:nvSpPr>
            <xdr:cNvPr id="2072" name="Group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171450</xdr:rowOff>
        </xdr:from>
        <xdr:to>
          <xdr:col>3</xdr:col>
          <xdr:colOff>19050</xdr:colOff>
          <xdr:row>20</xdr:row>
          <xdr:rowOff>19050</xdr:rowOff>
        </xdr:to>
        <xdr:sp macro="" textlink="">
          <xdr:nvSpPr>
            <xdr:cNvPr id="2073" name="Option Butto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0</xdr:rowOff>
        </xdr:from>
        <xdr:to>
          <xdr:col>3</xdr:col>
          <xdr:colOff>19050</xdr:colOff>
          <xdr:row>20</xdr:row>
          <xdr:rowOff>171450</xdr:rowOff>
        </xdr:to>
        <xdr:sp macro="" textlink="">
          <xdr:nvSpPr>
            <xdr:cNvPr id="2074" name="Option Butto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19050</xdr:rowOff>
        </xdr:from>
        <xdr:to>
          <xdr:col>3</xdr:col>
          <xdr:colOff>19050</xdr:colOff>
          <xdr:row>24</xdr:row>
          <xdr:rowOff>180975</xdr:rowOff>
        </xdr:to>
        <xdr:sp macro="" textlink="">
          <xdr:nvSpPr>
            <xdr:cNvPr id="2075" name="Option Butto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11</xdr:col>
          <xdr:colOff>247650</xdr:colOff>
          <xdr:row>39</xdr:row>
          <xdr:rowOff>0</xdr:rowOff>
        </xdr:to>
        <xdr:sp macro="" textlink="">
          <xdr:nvSpPr>
            <xdr:cNvPr id="2076" name="Group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171450</xdr:rowOff>
        </xdr:from>
        <xdr:to>
          <xdr:col>3</xdr:col>
          <xdr:colOff>19050</xdr:colOff>
          <xdr:row>31</xdr:row>
          <xdr:rowOff>19050</xdr:rowOff>
        </xdr:to>
        <xdr:sp macro="" textlink="">
          <xdr:nvSpPr>
            <xdr:cNvPr id="2077" name="Option Butto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0</xdr:rowOff>
        </xdr:from>
        <xdr:to>
          <xdr:col>3</xdr:col>
          <xdr:colOff>19050</xdr:colOff>
          <xdr:row>31</xdr:row>
          <xdr:rowOff>171450</xdr:rowOff>
        </xdr:to>
        <xdr:sp macro="" textlink="">
          <xdr:nvSpPr>
            <xdr:cNvPr id="2078" name="Option Butto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19050</xdr:rowOff>
        </xdr:from>
        <xdr:to>
          <xdr:col>3</xdr:col>
          <xdr:colOff>19050</xdr:colOff>
          <xdr:row>35</xdr:row>
          <xdr:rowOff>180975</xdr:rowOff>
        </xdr:to>
        <xdr:sp macro="" textlink="">
          <xdr:nvSpPr>
            <xdr:cNvPr id="2079" name="Option Butto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11</xdr:col>
          <xdr:colOff>247650</xdr:colOff>
          <xdr:row>50</xdr:row>
          <xdr:rowOff>0</xdr:rowOff>
        </xdr:to>
        <xdr:sp macro="" textlink="">
          <xdr:nvSpPr>
            <xdr:cNvPr id="2080" name="Group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171450</xdr:rowOff>
        </xdr:from>
        <xdr:to>
          <xdr:col>3</xdr:col>
          <xdr:colOff>19050</xdr:colOff>
          <xdr:row>42</xdr:row>
          <xdr:rowOff>19050</xdr:rowOff>
        </xdr:to>
        <xdr:sp macro="" textlink="">
          <xdr:nvSpPr>
            <xdr:cNvPr id="2081" name="Option 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0</xdr:rowOff>
        </xdr:from>
        <xdr:to>
          <xdr:col>3</xdr:col>
          <xdr:colOff>19050</xdr:colOff>
          <xdr:row>42</xdr:row>
          <xdr:rowOff>171450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46</xdr:row>
          <xdr:rowOff>19050</xdr:rowOff>
        </xdr:from>
        <xdr:to>
          <xdr:col>3</xdr:col>
          <xdr:colOff>19050</xdr:colOff>
          <xdr:row>46</xdr:row>
          <xdr:rowOff>180975</xdr:rowOff>
        </xdr:to>
        <xdr:sp macro="" textlink=""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11</xdr:col>
          <xdr:colOff>247650</xdr:colOff>
          <xdr:row>61</xdr:row>
          <xdr:rowOff>0</xdr:rowOff>
        </xdr:to>
        <xdr:sp macro="" textlink="">
          <xdr:nvSpPr>
            <xdr:cNvPr id="2084" name="Group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171450</xdr:rowOff>
        </xdr:from>
        <xdr:to>
          <xdr:col>3</xdr:col>
          <xdr:colOff>19050</xdr:colOff>
          <xdr:row>53</xdr:row>
          <xdr:rowOff>19050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53</xdr:row>
          <xdr:rowOff>0</xdr:rowOff>
        </xdr:from>
        <xdr:to>
          <xdr:col>3</xdr:col>
          <xdr:colOff>19050</xdr:colOff>
          <xdr:row>53</xdr:row>
          <xdr:rowOff>171450</xdr:rowOff>
        </xdr:to>
        <xdr:sp macro="" textlink=""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57</xdr:row>
          <xdr:rowOff>19050</xdr:rowOff>
        </xdr:from>
        <xdr:to>
          <xdr:col>3</xdr:col>
          <xdr:colOff>19050</xdr:colOff>
          <xdr:row>57</xdr:row>
          <xdr:rowOff>180975</xdr:rowOff>
        </xdr:to>
        <xdr:sp macro="" textlink="">
          <xdr:nvSpPr>
            <xdr:cNvPr id="2087" name="Option Button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62</xdr:row>
          <xdr:rowOff>0</xdr:rowOff>
        </xdr:from>
        <xdr:to>
          <xdr:col>11</xdr:col>
          <xdr:colOff>247650</xdr:colOff>
          <xdr:row>72</xdr:row>
          <xdr:rowOff>0</xdr:rowOff>
        </xdr:to>
        <xdr:sp macro="" textlink="">
          <xdr:nvSpPr>
            <xdr:cNvPr id="2088" name="Group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62</xdr:row>
          <xdr:rowOff>171450</xdr:rowOff>
        </xdr:from>
        <xdr:to>
          <xdr:col>3</xdr:col>
          <xdr:colOff>19050</xdr:colOff>
          <xdr:row>64</xdr:row>
          <xdr:rowOff>19050</xdr:rowOff>
        </xdr:to>
        <xdr:sp macro="" textlink="">
          <xdr:nvSpPr>
            <xdr:cNvPr id="2089" name="Option Butto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64</xdr:row>
          <xdr:rowOff>0</xdr:rowOff>
        </xdr:from>
        <xdr:to>
          <xdr:col>3</xdr:col>
          <xdr:colOff>19050</xdr:colOff>
          <xdr:row>64</xdr:row>
          <xdr:rowOff>171450</xdr:rowOff>
        </xdr:to>
        <xdr:sp macro="" textlink="">
          <xdr:nvSpPr>
            <xdr:cNvPr id="2090" name="Option 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19050</xdr:rowOff>
        </xdr:from>
        <xdr:to>
          <xdr:col>3</xdr:col>
          <xdr:colOff>19050</xdr:colOff>
          <xdr:row>68</xdr:row>
          <xdr:rowOff>180975</xdr:rowOff>
        </xdr:to>
        <xdr:sp macro="" textlink=""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11</xdr:col>
          <xdr:colOff>247650</xdr:colOff>
          <xdr:row>83</xdr:row>
          <xdr:rowOff>19050</xdr:rowOff>
        </xdr:to>
        <xdr:sp macro="" textlink="">
          <xdr:nvSpPr>
            <xdr:cNvPr id="2092" name="Group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73</xdr:row>
          <xdr:rowOff>171450</xdr:rowOff>
        </xdr:from>
        <xdr:to>
          <xdr:col>3</xdr:col>
          <xdr:colOff>19050</xdr:colOff>
          <xdr:row>75</xdr:row>
          <xdr:rowOff>19050</xdr:rowOff>
        </xdr:to>
        <xdr:sp macro="" textlink="">
          <xdr:nvSpPr>
            <xdr:cNvPr id="2093" name="Option Button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75</xdr:row>
          <xdr:rowOff>0</xdr:rowOff>
        </xdr:from>
        <xdr:to>
          <xdr:col>3</xdr:col>
          <xdr:colOff>19050</xdr:colOff>
          <xdr:row>75</xdr:row>
          <xdr:rowOff>171450</xdr:rowOff>
        </xdr:to>
        <xdr:sp macro="" textlink="">
          <xdr:nvSpPr>
            <xdr:cNvPr id="2094" name="Option Button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79</xdr:row>
          <xdr:rowOff>19050</xdr:rowOff>
        </xdr:from>
        <xdr:to>
          <xdr:col>3</xdr:col>
          <xdr:colOff>19050</xdr:colOff>
          <xdr:row>79</xdr:row>
          <xdr:rowOff>180975</xdr:rowOff>
        </xdr:to>
        <xdr:sp macro="" textlink="">
          <xdr:nvSpPr>
            <xdr:cNvPr id="2095" name="Option Button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190500</xdr:rowOff>
        </xdr:from>
        <xdr:to>
          <xdr:col>12</xdr:col>
          <xdr:colOff>0</xdr:colOff>
          <xdr:row>7</xdr:row>
          <xdr:rowOff>0</xdr:rowOff>
        </xdr:to>
        <xdr:sp macro="" textlink="">
          <xdr:nvSpPr>
            <xdr:cNvPr id="2096" name="Group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</xdr:row>
          <xdr:rowOff>19050</xdr:rowOff>
        </xdr:from>
        <xdr:to>
          <xdr:col>8</xdr:col>
          <xdr:colOff>419100</xdr:colOff>
          <xdr:row>7</xdr:row>
          <xdr:rowOff>0</xdr:rowOff>
        </xdr:to>
        <xdr:sp macro="" textlink="">
          <xdr:nvSpPr>
            <xdr:cNvPr id="2097" name="Option Button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SSI/Disability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6</xdr:row>
          <xdr:rowOff>19050</xdr:rowOff>
        </xdr:from>
        <xdr:to>
          <xdr:col>9</xdr:col>
          <xdr:colOff>495300</xdr:colOff>
          <xdr:row>6</xdr:row>
          <xdr:rowOff>228600</xdr:rowOff>
        </xdr:to>
        <xdr:sp macro="" textlink="">
          <xdr:nvSpPr>
            <xdr:cNvPr id="2098" name="Option Button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838200</xdr:colOff>
          <xdr:row>6</xdr:row>
          <xdr:rowOff>0</xdr:rowOff>
        </xdr:from>
        <xdr:to>
          <xdr:col>10</xdr:col>
          <xdr:colOff>628650</xdr:colOff>
          <xdr:row>6</xdr:row>
          <xdr:rowOff>228600</xdr:rowOff>
        </xdr:to>
        <xdr:sp macro="" textlink="">
          <xdr:nvSpPr>
            <xdr:cNvPr id="2099" name="Option Button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190500</xdr:rowOff>
        </xdr:from>
        <xdr:to>
          <xdr:col>12</xdr:col>
          <xdr:colOff>0</xdr:colOff>
          <xdr:row>18</xdr:row>
          <xdr:rowOff>0</xdr:rowOff>
        </xdr:to>
        <xdr:sp macro="" textlink="">
          <xdr:nvSpPr>
            <xdr:cNvPr id="2100" name="Group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190500</xdr:rowOff>
        </xdr:from>
        <xdr:to>
          <xdr:col>12</xdr:col>
          <xdr:colOff>0</xdr:colOff>
          <xdr:row>29</xdr:row>
          <xdr:rowOff>0</xdr:rowOff>
        </xdr:to>
        <xdr:sp macro="" textlink="">
          <xdr:nvSpPr>
            <xdr:cNvPr id="2101" name="Group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190500</xdr:rowOff>
        </xdr:from>
        <xdr:to>
          <xdr:col>12</xdr:col>
          <xdr:colOff>0</xdr:colOff>
          <xdr:row>40</xdr:row>
          <xdr:rowOff>0</xdr:rowOff>
        </xdr:to>
        <xdr:sp macro="" textlink="">
          <xdr:nvSpPr>
            <xdr:cNvPr id="2102" name="Group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190500</xdr:rowOff>
        </xdr:from>
        <xdr:to>
          <xdr:col>12</xdr:col>
          <xdr:colOff>0</xdr:colOff>
          <xdr:row>51</xdr:row>
          <xdr:rowOff>0</xdr:rowOff>
        </xdr:to>
        <xdr:sp macro="" textlink="">
          <xdr:nvSpPr>
            <xdr:cNvPr id="2103" name="Group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190500</xdr:rowOff>
        </xdr:from>
        <xdr:to>
          <xdr:col>11</xdr:col>
          <xdr:colOff>247650</xdr:colOff>
          <xdr:row>62</xdr:row>
          <xdr:rowOff>0</xdr:rowOff>
        </xdr:to>
        <xdr:sp macro="" textlink="">
          <xdr:nvSpPr>
            <xdr:cNvPr id="2104" name="Group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190500</xdr:rowOff>
        </xdr:from>
        <xdr:to>
          <xdr:col>11</xdr:col>
          <xdr:colOff>247650</xdr:colOff>
          <xdr:row>73</xdr:row>
          <xdr:rowOff>0</xdr:rowOff>
        </xdr:to>
        <xdr:sp macro="" textlink="">
          <xdr:nvSpPr>
            <xdr:cNvPr id="2105" name="Group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</xdr:row>
          <xdr:rowOff>19050</xdr:rowOff>
        </xdr:from>
        <xdr:to>
          <xdr:col>8</xdr:col>
          <xdr:colOff>419100</xdr:colOff>
          <xdr:row>18</xdr:row>
          <xdr:rowOff>0</xdr:rowOff>
        </xdr:to>
        <xdr:sp macro="" textlink="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SSI/Disability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28</xdr:row>
          <xdr:rowOff>19050</xdr:rowOff>
        </xdr:from>
        <xdr:to>
          <xdr:col>8</xdr:col>
          <xdr:colOff>419100</xdr:colOff>
          <xdr:row>29</xdr:row>
          <xdr:rowOff>0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SSI/Disability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39</xdr:row>
          <xdr:rowOff>19050</xdr:rowOff>
        </xdr:from>
        <xdr:to>
          <xdr:col>8</xdr:col>
          <xdr:colOff>419100</xdr:colOff>
          <xdr:row>40</xdr:row>
          <xdr:rowOff>0</xdr:rowOff>
        </xdr:to>
        <xdr:sp macro="" textlink="">
          <xdr:nvSpPr>
            <xdr:cNvPr id="2108" name="Option Butto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SSI/Disability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50</xdr:row>
          <xdr:rowOff>19050</xdr:rowOff>
        </xdr:from>
        <xdr:to>
          <xdr:col>8</xdr:col>
          <xdr:colOff>419100</xdr:colOff>
          <xdr:row>51</xdr:row>
          <xdr:rowOff>0</xdr:rowOff>
        </xdr:to>
        <xdr:sp macro="" textlink="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SSI/Disability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61</xdr:row>
          <xdr:rowOff>19050</xdr:rowOff>
        </xdr:from>
        <xdr:to>
          <xdr:col>8</xdr:col>
          <xdr:colOff>419100</xdr:colOff>
          <xdr:row>62</xdr:row>
          <xdr:rowOff>0</xdr:rowOff>
        </xdr:to>
        <xdr:sp macro="" textlink="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SSI/Disability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72</xdr:row>
          <xdr:rowOff>19050</xdr:rowOff>
        </xdr:from>
        <xdr:to>
          <xdr:col>8</xdr:col>
          <xdr:colOff>419100</xdr:colOff>
          <xdr:row>73</xdr:row>
          <xdr:rowOff>0</xdr:rowOff>
        </xdr:to>
        <xdr:sp macro="" textlink="">
          <xdr:nvSpPr>
            <xdr:cNvPr id="2111" name="Option Button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SSI/Disability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17</xdr:row>
          <xdr:rowOff>19050</xdr:rowOff>
        </xdr:from>
        <xdr:to>
          <xdr:col>9</xdr:col>
          <xdr:colOff>495300</xdr:colOff>
          <xdr:row>17</xdr:row>
          <xdr:rowOff>228600</xdr:rowOff>
        </xdr:to>
        <xdr:sp macro="" textlink="">
          <xdr:nvSpPr>
            <xdr:cNvPr id="2113" name="Option Button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28</xdr:row>
          <xdr:rowOff>19050</xdr:rowOff>
        </xdr:from>
        <xdr:to>
          <xdr:col>9</xdr:col>
          <xdr:colOff>495300</xdr:colOff>
          <xdr:row>28</xdr:row>
          <xdr:rowOff>228600</xdr:rowOff>
        </xdr:to>
        <xdr:sp macro="" textlink="">
          <xdr:nvSpPr>
            <xdr:cNvPr id="2114" name="Option Button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39</xdr:row>
          <xdr:rowOff>19050</xdr:rowOff>
        </xdr:from>
        <xdr:to>
          <xdr:col>9</xdr:col>
          <xdr:colOff>495300</xdr:colOff>
          <xdr:row>39</xdr:row>
          <xdr:rowOff>228600</xdr:rowOff>
        </xdr:to>
        <xdr:sp macro="" textlink="">
          <xdr:nvSpPr>
            <xdr:cNvPr id="2115" name="Option Button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50</xdr:row>
          <xdr:rowOff>19050</xdr:rowOff>
        </xdr:from>
        <xdr:to>
          <xdr:col>9</xdr:col>
          <xdr:colOff>495300</xdr:colOff>
          <xdr:row>50</xdr:row>
          <xdr:rowOff>228600</xdr:rowOff>
        </xdr:to>
        <xdr:sp macro="" textlink="">
          <xdr:nvSpPr>
            <xdr:cNvPr id="2116" name="Option Button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61</xdr:row>
          <xdr:rowOff>19050</xdr:rowOff>
        </xdr:from>
        <xdr:to>
          <xdr:col>9</xdr:col>
          <xdr:colOff>495300</xdr:colOff>
          <xdr:row>61</xdr:row>
          <xdr:rowOff>228600</xdr:rowOff>
        </xdr:to>
        <xdr:sp macro="" textlink="">
          <xdr:nvSpPr>
            <xdr:cNvPr id="2117" name="Option Button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72</xdr:row>
          <xdr:rowOff>19050</xdr:rowOff>
        </xdr:from>
        <xdr:to>
          <xdr:col>9</xdr:col>
          <xdr:colOff>495300</xdr:colOff>
          <xdr:row>72</xdr:row>
          <xdr:rowOff>228600</xdr:rowOff>
        </xdr:to>
        <xdr:sp macro="" textlink="">
          <xdr:nvSpPr>
            <xdr:cNvPr id="2118" name="Option Button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838200</xdr:colOff>
          <xdr:row>28</xdr:row>
          <xdr:rowOff>0</xdr:rowOff>
        </xdr:from>
        <xdr:to>
          <xdr:col>10</xdr:col>
          <xdr:colOff>628650</xdr:colOff>
          <xdr:row>29</xdr:row>
          <xdr:rowOff>0</xdr:rowOff>
        </xdr:to>
        <xdr:sp macro="" textlink="">
          <xdr:nvSpPr>
            <xdr:cNvPr id="2120" name="Option Button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838200</xdr:colOff>
          <xdr:row>39</xdr:row>
          <xdr:rowOff>0</xdr:rowOff>
        </xdr:from>
        <xdr:to>
          <xdr:col>10</xdr:col>
          <xdr:colOff>628650</xdr:colOff>
          <xdr:row>40</xdr:row>
          <xdr:rowOff>0</xdr:rowOff>
        </xdr:to>
        <xdr:sp macro="" textlink="">
          <xdr:nvSpPr>
            <xdr:cNvPr id="2121" name="Option Button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838200</xdr:colOff>
          <xdr:row>50</xdr:row>
          <xdr:rowOff>0</xdr:rowOff>
        </xdr:from>
        <xdr:to>
          <xdr:col>10</xdr:col>
          <xdr:colOff>628650</xdr:colOff>
          <xdr:row>51</xdr:row>
          <xdr:rowOff>0</xdr:rowOff>
        </xdr:to>
        <xdr:sp macro="" textlink="">
          <xdr:nvSpPr>
            <xdr:cNvPr id="2122" name="Option Button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838200</xdr:colOff>
          <xdr:row>61</xdr:row>
          <xdr:rowOff>0</xdr:rowOff>
        </xdr:from>
        <xdr:to>
          <xdr:col>10</xdr:col>
          <xdr:colOff>628650</xdr:colOff>
          <xdr:row>62</xdr:row>
          <xdr:rowOff>0</xdr:rowOff>
        </xdr:to>
        <xdr:sp macro="" textlink="">
          <xdr:nvSpPr>
            <xdr:cNvPr id="2123" name="Option Button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838200</xdr:colOff>
          <xdr:row>72</xdr:row>
          <xdr:rowOff>0</xdr:rowOff>
        </xdr:from>
        <xdr:to>
          <xdr:col>10</xdr:col>
          <xdr:colOff>628650</xdr:colOff>
          <xdr:row>73</xdr:row>
          <xdr:rowOff>0</xdr:rowOff>
        </xdr:to>
        <xdr:sp macro="" textlink="">
          <xdr:nvSpPr>
            <xdr:cNvPr id="2124" name="Option Button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895350</xdr:colOff>
          <xdr:row>17</xdr:row>
          <xdr:rowOff>19050</xdr:rowOff>
        </xdr:from>
        <xdr:to>
          <xdr:col>10</xdr:col>
          <xdr:colOff>666750</xdr:colOff>
          <xdr:row>18</xdr:row>
          <xdr:rowOff>0</xdr:rowOff>
        </xdr:to>
        <xdr:sp macro="" textlink="">
          <xdr:nvSpPr>
            <xdr:cNvPr id="2125" name="Option Button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</xdr:row>
          <xdr:rowOff>0</xdr:rowOff>
        </xdr:from>
        <xdr:to>
          <xdr:col>5</xdr:col>
          <xdr:colOff>266700</xdr:colOff>
          <xdr:row>19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18</xdr:row>
          <xdr:rowOff>0</xdr:rowOff>
        </xdr:from>
        <xdr:to>
          <xdr:col>6</xdr:col>
          <xdr:colOff>266700</xdr:colOff>
          <xdr:row>19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39</xdr:row>
          <xdr:rowOff>0</xdr:rowOff>
        </xdr:from>
        <xdr:to>
          <xdr:col>5</xdr:col>
          <xdr:colOff>266700</xdr:colOff>
          <xdr:row>40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39</xdr:row>
          <xdr:rowOff>0</xdr:rowOff>
        </xdr:from>
        <xdr:to>
          <xdr:col>6</xdr:col>
          <xdr:colOff>266700</xdr:colOff>
          <xdr:row>40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59</xdr:row>
          <xdr:rowOff>180975</xdr:rowOff>
        </xdr:from>
        <xdr:to>
          <xdr:col>5</xdr:col>
          <xdr:colOff>266700</xdr:colOff>
          <xdr:row>60</xdr:row>
          <xdr:rowOff>180975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59</xdr:row>
          <xdr:rowOff>180975</xdr:rowOff>
        </xdr:from>
        <xdr:to>
          <xdr:col>6</xdr:col>
          <xdr:colOff>266700</xdr:colOff>
          <xdr:row>60</xdr:row>
          <xdr:rowOff>180975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81</xdr:row>
          <xdr:rowOff>0</xdr:rowOff>
        </xdr:from>
        <xdr:to>
          <xdr:col>5</xdr:col>
          <xdr:colOff>266700</xdr:colOff>
          <xdr:row>82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81</xdr:row>
          <xdr:rowOff>0</xdr:rowOff>
        </xdr:from>
        <xdr:to>
          <xdr:col>6</xdr:col>
          <xdr:colOff>266700</xdr:colOff>
          <xdr:row>82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102</xdr:row>
          <xdr:rowOff>0</xdr:rowOff>
        </xdr:from>
        <xdr:to>
          <xdr:col>5</xdr:col>
          <xdr:colOff>266700</xdr:colOff>
          <xdr:row>103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102</xdr:row>
          <xdr:rowOff>0</xdr:rowOff>
        </xdr:from>
        <xdr:to>
          <xdr:col>6</xdr:col>
          <xdr:colOff>266700</xdr:colOff>
          <xdr:row>103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ael\Dropbox%20(VFG)\Analytics%20Shared%20Folder\Ad%20Hocs\Operations\Underwriting\Income%20Calculator\Income%20Calc%20Worksheets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Paystubs"/>
      <sheetName val="B-Written VOE"/>
      <sheetName val="CB-Paystubs"/>
      <sheetName val="CB-Written VOE"/>
      <sheetName val="Self-Employed"/>
      <sheetName val="Schedule C"/>
      <sheetName val="Rental Income"/>
      <sheetName val="Military"/>
      <sheetName val="MCC Credit"/>
      <sheetName val="Other Income"/>
      <sheetName val="Data"/>
      <sheetName val="Pay 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9" Type="http://schemas.openxmlformats.org/officeDocument/2006/relationships/ctrlProp" Target="../ctrlProps/ctrlProp78.xml"/><Relationship Id="rId21" Type="http://schemas.openxmlformats.org/officeDocument/2006/relationships/ctrlProp" Target="../ctrlProps/ctrlProp60.xml"/><Relationship Id="rId34" Type="http://schemas.openxmlformats.org/officeDocument/2006/relationships/ctrlProp" Target="../ctrlProps/ctrlProp73.xml"/><Relationship Id="rId42" Type="http://schemas.openxmlformats.org/officeDocument/2006/relationships/ctrlProp" Target="../ctrlProps/ctrlProp81.xml"/><Relationship Id="rId47" Type="http://schemas.openxmlformats.org/officeDocument/2006/relationships/ctrlProp" Target="../ctrlProps/ctrlProp86.xml"/><Relationship Id="rId50" Type="http://schemas.openxmlformats.org/officeDocument/2006/relationships/ctrlProp" Target="../ctrlProps/ctrlProp89.xml"/><Relationship Id="rId55" Type="http://schemas.openxmlformats.org/officeDocument/2006/relationships/ctrlProp" Target="../ctrlProps/ctrlProp94.x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5.xml"/><Relationship Id="rId29" Type="http://schemas.openxmlformats.org/officeDocument/2006/relationships/ctrlProp" Target="../ctrlProps/ctrlProp68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32" Type="http://schemas.openxmlformats.org/officeDocument/2006/relationships/ctrlProp" Target="../ctrlProps/ctrlProp71.xml"/><Relationship Id="rId37" Type="http://schemas.openxmlformats.org/officeDocument/2006/relationships/ctrlProp" Target="../ctrlProps/ctrlProp76.xml"/><Relationship Id="rId40" Type="http://schemas.openxmlformats.org/officeDocument/2006/relationships/ctrlProp" Target="../ctrlProps/ctrlProp79.xml"/><Relationship Id="rId45" Type="http://schemas.openxmlformats.org/officeDocument/2006/relationships/ctrlProp" Target="../ctrlProps/ctrlProp84.xml"/><Relationship Id="rId53" Type="http://schemas.openxmlformats.org/officeDocument/2006/relationships/ctrlProp" Target="../ctrlProps/ctrlProp92.xml"/><Relationship Id="rId58" Type="http://schemas.openxmlformats.org/officeDocument/2006/relationships/ctrlProp" Target="../ctrlProps/ctrlProp97.xml"/><Relationship Id="rId5" Type="http://schemas.openxmlformats.org/officeDocument/2006/relationships/ctrlProp" Target="../ctrlProps/ctrlProp44.xml"/><Relationship Id="rId19" Type="http://schemas.openxmlformats.org/officeDocument/2006/relationships/ctrlProp" Target="../ctrlProps/ctrlProp58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Relationship Id="rId30" Type="http://schemas.openxmlformats.org/officeDocument/2006/relationships/ctrlProp" Target="../ctrlProps/ctrlProp69.xml"/><Relationship Id="rId35" Type="http://schemas.openxmlformats.org/officeDocument/2006/relationships/ctrlProp" Target="../ctrlProps/ctrlProp74.xml"/><Relationship Id="rId43" Type="http://schemas.openxmlformats.org/officeDocument/2006/relationships/ctrlProp" Target="../ctrlProps/ctrlProp82.xml"/><Relationship Id="rId48" Type="http://schemas.openxmlformats.org/officeDocument/2006/relationships/ctrlProp" Target="../ctrlProps/ctrlProp87.xml"/><Relationship Id="rId56" Type="http://schemas.openxmlformats.org/officeDocument/2006/relationships/ctrlProp" Target="../ctrlProps/ctrlProp95.xml"/><Relationship Id="rId8" Type="http://schemas.openxmlformats.org/officeDocument/2006/relationships/ctrlProp" Target="../ctrlProps/ctrlProp47.xml"/><Relationship Id="rId51" Type="http://schemas.openxmlformats.org/officeDocument/2006/relationships/ctrlProp" Target="../ctrlProps/ctrlProp9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33" Type="http://schemas.openxmlformats.org/officeDocument/2006/relationships/ctrlProp" Target="../ctrlProps/ctrlProp72.xml"/><Relationship Id="rId38" Type="http://schemas.openxmlformats.org/officeDocument/2006/relationships/ctrlProp" Target="../ctrlProps/ctrlProp77.xml"/><Relationship Id="rId46" Type="http://schemas.openxmlformats.org/officeDocument/2006/relationships/ctrlProp" Target="../ctrlProps/ctrlProp85.xml"/><Relationship Id="rId59" Type="http://schemas.openxmlformats.org/officeDocument/2006/relationships/ctrlProp" Target="../ctrlProps/ctrlProp98.xml"/><Relationship Id="rId20" Type="http://schemas.openxmlformats.org/officeDocument/2006/relationships/ctrlProp" Target="../ctrlProps/ctrlProp59.xml"/><Relationship Id="rId41" Type="http://schemas.openxmlformats.org/officeDocument/2006/relationships/ctrlProp" Target="../ctrlProps/ctrlProp80.xml"/><Relationship Id="rId54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5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28" Type="http://schemas.openxmlformats.org/officeDocument/2006/relationships/ctrlProp" Target="../ctrlProps/ctrlProp67.xml"/><Relationship Id="rId36" Type="http://schemas.openxmlformats.org/officeDocument/2006/relationships/ctrlProp" Target="../ctrlProps/ctrlProp75.xml"/><Relationship Id="rId49" Type="http://schemas.openxmlformats.org/officeDocument/2006/relationships/ctrlProp" Target="../ctrlProps/ctrlProp88.xml"/><Relationship Id="rId57" Type="http://schemas.openxmlformats.org/officeDocument/2006/relationships/ctrlProp" Target="../ctrlProps/ctrlProp96.xml"/><Relationship Id="rId10" Type="http://schemas.openxmlformats.org/officeDocument/2006/relationships/ctrlProp" Target="../ctrlProps/ctrlProp49.xml"/><Relationship Id="rId31" Type="http://schemas.openxmlformats.org/officeDocument/2006/relationships/ctrlProp" Target="../ctrlProps/ctrlProp70.xml"/><Relationship Id="rId44" Type="http://schemas.openxmlformats.org/officeDocument/2006/relationships/ctrlProp" Target="../ctrlProps/ctrlProp83.xml"/><Relationship Id="rId52" Type="http://schemas.openxmlformats.org/officeDocument/2006/relationships/ctrlProp" Target="../ctrlProps/ctrlProp9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3.xml"/><Relationship Id="rId13" Type="http://schemas.openxmlformats.org/officeDocument/2006/relationships/ctrlProp" Target="../ctrlProps/ctrlProp10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2.xml"/><Relationship Id="rId12" Type="http://schemas.openxmlformats.org/officeDocument/2006/relationships/ctrlProp" Target="../ctrlProps/ctrlProp10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1.xml"/><Relationship Id="rId11" Type="http://schemas.openxmlformats.org/officeDocument/2006/relationships/ctrlProp" Target="../ctrlProps/ctrlProp106.xml"/><Relationship Id="rId5" Type="http://schemas.openxmlformats.org/officeDocument/2006/relationships/ctrlProp" Target="../ctrlProps/ctrlProp100.xml"/><Relationship Id="rId10" Type="http://schemas.openxmlformats.org/officeDocument/2006/relationships/ctrlProp" Target="../ctrlProps/ctrlProp105.xml"/><Relationship Id="rId4" Type="http://schemas.openxmlformats.org/officeDocument/2006/relationships/ctrlProp" Target="../ctrlProps/ctrlProp99.xml"/><Relationship Id="rId9" Type="http://schemas.openxmlformats.org/officeDocument/2006/relationships/ctrlProp" Target="../ctrlProps/ctrlProp10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000"/>
  <sheetViews>
    <sheetView showGridLines="0" tabSelected="1" topLeftCell="A3" zoomScaleNormal="100" workbookViewId="0">
      <selection activeCell="B8" sqref="B8:O23"/>
    </sheetView>
  </sheetViews>
  <sheetFormatPr defaultColWidth="9.140625" defaultRowHeight="15" x14ac:dyDescent="0.25"/>
  <cols>
    <col min="1" max="1" width="4" style="54" customWidth="1"/>
    <col min="2" max="2" width="12.5703125" style="54" customWidth="1"/>
    <col min="3" max="3" width="3.7109375" style="54" customWidth="1"/>
    <col min="4" max="4" width="15.5703125" style="54" customWidth="1"/>
    <col min="5" max="5" width="20.5703125" style="54" customWidth="1"/>
    <col min="6" max="6" width="10" style="54" customWidth="1"/>
    <col min="7" max="7" width="5.5703125" style="54" customWidth="1"/>
    <col min="8" max="9" width="11.5703125" style="54" customWidth="1"/>
    <col min="10" max="10" width="8.5703125" style="54" customWidth="1"/>
    <col min="11" max="11" width="9.5703125" style="54" customWidth="1"/>
    <col min="12" max="12" width="12.5703125" style="54" customWidth="1"/>
    <col min="13" max="14" width="15.5703125" style="54" customWidth="1"/>
    <col min="15" max="15" width="3.5703125" style="54" customWidth="1"/>
    <col min="16" max="16" width="5.5703125" style="94" hidden="1" customWidth="1"/>
    <col min="17" max="16384" width="9.140625" style="22"/>
  </cols>
  <sheetData>
    <row r="1" spans="1:16" ht="15.75" thickBot="1" x14ac:dyDescent="0.3">
      <c r="A1" s="20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1"/>
    </row>
    <row r="2" spans="1:16" ht="27" thickTop="1" x14ac:dyDescent="0.4">
      <c r="A2" s="20"/>
      <c r="B2" s="273" t="s">
        <v>0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5"/>
      <c r="P2" s="21"/>
    </row>
    <row r="3" spans="1:16" s="28" customFormat="1" ht="12" thickBot="1" x14ac:dyDescent="0.25">
      <c r="A3" s="25"/>
      <c r="B3" s="108"/>
      <c r="C3" s="26"/>
      <c r="D3" s="27"/>
      <c r="E3" s="27"/>
      <c r="F3" s="95"/>
      <c r="G3" s="95"/>
      <c r="H3" s="95"/>
      <c r="I3" s="95"/>
      <c r="J3" s="95"/>
      <c r="K3" s="26"/>
      <c r="L3" s="26"/>
      <c r="M3" s="26"/>
      <c r="N3" s="26"/>
      <c r="O3" s="109"/>
      <c r="P3" s="27"/>
    </row>
    <row r="4" spans="1:16" ht="15.75" thickBot="1" x14ac:dyDescent="0.3">
      <c r="A4" s="20"/>
      <c r="B4" s="277" t="s">
        <v>1</v>
      </c>
      <c r="C4" s="260"/>
      <c r="D4" s="250"/>
      <c r="E4" s="251"/>
      <c r="F4" s="2"/>
      <c r="G4" s="1"/>
      <c r="H4" s="1"/>
      <c r="I4" s="1"/>
      <c r="J4" s="1"/>
      <c r="K4" s="259" t="s">
        <v>2</v>
      </c>
      <c r="L4" s="260"/>
      <c r="M4" s="219"/>
      <c r="N4" s="220"/>
      <c r="O4" s="111"/>
      <c r="P4" s="21"/>
    </row>
    <row r="5" spans="1:16" ht="15.75" thickBot="1" x14ac:dyDescent="0.3">
      <c r="A5" s="20"/>
      <c r="B5" s="277" t="s">
        <v>3</v>
      </c>
      <c r="C5" s="259"/>
      <c r="D5" s="252"/>
      <c r="E5" s="253"/>
      <c r="F5" s="2"/>
      <c r="G5" s="2"/>
      <c r="H5" s="2"/>
      <c r="I5" s="2"/>
      <c r="J5" s="1"/>
      <c r="K5" s="259" t="s">
        <v>4</v>
      </c>
      <c r="L5" s="260"/>
      <c r="M5" s="221">
        <f ca="1">NOW()</f>
        <v>45093.65110949074</v>
      </c>
      <c r="N5" s="222"/>
      <c r="O5" s="111"/>
      <c r="P5" s="21"/>
    </row>
    <row r="6" spans="1:16" s="28" customFormat="1" ht="12" thickBot="1" x14ac:dyDescent="0.25">
      <c r="A6" s="25"/>
      <c r="B6" s="108"/>
      <c r="C6" s="26"/>
      <c r="D6" s="26"/>
      <c r="E6" s="26"/>
      <c r="F6" s="95"/>
      <c r="G6" s="95"/>
      <c r="H6" s="95"/>
      <c r="I6" s="95"/>
      <c r="J6" s="95"/>
      <c r="K6" s="96"/>
      <c r="L6" s="97"/>
      <c r="M6" s="98"/>
      <c r="N6" s="26"/>
      <c r="O6" s="109"/>
      <c r="P6" s="27"/>
    </row>
    <row r="7" spans="1:16" ht="19.5" thickBot="1" x14ac:dyDescent="0.3">
      <c r="A7" s="20"/>
      <c r="B7" s="246" t="s">
        <v>5</v>
      </c>
      <c r="C7" s="247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9"/>
      <c r="P7" s="21"/>
    </row>
    <row r="8" spans="1:16" ht="19.5" thickBot="1" x14ac:dyDescent="0.3">
      <c r="A8" s="20"/>
      <c r="B8" s="234" t="s">
        <v>6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65"/>
      <c r="P8" s="21"/>
    </row>
    <row r="9" spans="1:16" s="28" customFormat="1" ht="12" thickBot="1" x14ac:dyDescent="0.25">
      <c r="A9" s="25"/>
      <c r="B9" s="108"/>
      <c r="C9" s="26"/>
      <c r="D9" s="26"/>
      <c r="E9" s="26"/>
      <c r="F9" s="26"/>
      <c r="G9" s="26"/>
      <c r="H9" s="26"/>
      <c r="I9" s="26"/>
      <c r="J9" s="26"/>
      <c r="K9" s="26"/>
      <c r="L9" s="26"/>
      <c r="M9" s="27">
        <v>1</v>
      </c>
      <c r="N9" s="26"/>
      <c r="O9" s="109"/>
      <c r="P9" s="27"/>
    </row>
    <row r="10" spans="1:16" ht="15.75" thickBot="1" x14ac:dyDescent="0.3">
      <c r="A10" s="20"/>
      <c r="B10" s="112"/>
      <c r="C10" s="29"/>
      <c r="D10" s="10"/>
      <c r="E10" s="30" t="s">
        <v>7</v>
      </c>
      <c r="F10" s="31"/>
      <c r="G10" s="23"/>
      <c r="H10" s="107" t="s">
        <v>8</v>
      </c>
      <c r="I10" s="107" t="s">
        <v>9</v>
      </c>
      <c r="J10" s="200">
        <v>40</v>
      </c>
      <c r="K10" s="70" t="s">
        <v>10</v>
      </c>
      <c r="L10" s="20" t="s">
        <v>11</v>
      </c>
      <c r="M10" s="32">
        <f>D10*J10*52/12</f>
        <v>0</v>
      </c>
      <c r="N10" s="33" t="s">
        <v>12</v>
      </c>
      <c r="O10" s="111"/>
      <c r="P10" s="21"/>
    </row>
    <row r="11" spans="1:16" ht="15.75" thickBot="1" x14ac:dyDescent="0.3">
      <c r="A11" s="20"/>
      <c r="B11" s="112"/>
      <c r="C11" s="23"/>
      <c r="D11" s="34">
        <f>SUM(M15:M20)</f>
        <v>0</v>
      </c>
      <c r="E11" s="30" t="s">
        <v>13</v>
      </c>
      <c r="F11" s="31"/>
      <c r="G11" s="23"/>
      <c r="H11" s="203">
        <v>44927</v>
      </c>
      <c r="I11" s="203"/>
      <c r="J11" s="194" t="str">
        <f>IFERROR(ROUND(IF(ISBLANK(H11),"", IF(ISBLANK(I11),"",IF(YEAR(H11)=YEAR(I11),DATEDIF(H11,I11,"ym")+(DATEDIF(H11,I11,"md")+1)/DAY(DATE(YEAR(H11),MONTH(H11)+1,1)-1),DATEDIF(IF(I11="","",DATE(IF(I11="","",YEAR(I11)),1,1)),I11,"ym")+(DATEDIF(IF(I11="","",DATE(IF(I11="","",YEAR(I11)),1,1)),I11,"md")+1)/DAY(DATE(YEAR(H11),MONTH(H11)+1,1)-1)))),2),"")</f>
        <v/>
      </c>
      <c r="K11" s="70" t="s">
        <v>14</v>
      </c>
      <c r="L11" s="23"/>
      <c r="M11" s="32">
        <f>IF(OR(J11=0,J11=""),0,D11/J11)</f>
        <v>0</v>
      </c>
      <c r="N11" s="33" t="s">
        <v>12</v>
      </c>
      <c r="O11" s="111"/>
      <c r="P11" s="21"/>
    </row>
    <row r="12" spans="1:16" ht="15.75" thickBot="1" x14ac:dyDescent="0.3">
      <c r="A12" s="20"/>
      <c r="B12" s="112"/>
      <c r="C12" s="23"/>
      <c r="D12" s="11"/>
      <c r="E12" s="35" t="s">
        <v>15</v>
      </c>
      <c r="F12" s="14">
        <v>2022</v>
      </c>
      <c r="G12" s="23"/>
      <c r="H12" s="203">
        <v>44562</v>
      </c>
      <c r="I12" s="203">
        <v>44561</v>
      </c>
      <c r="J12" s="194">
        <f>IF(ISBLANK(H12),"", IF(ISBLANK(I12),"",IF(YEAR(H12)=YEAR(I12),DATEDIF(H12,I12,"ym")+(DATEDIF(H12,I12,"md")+1)/DAY(DATE(YEAR(H12),MONTH(H12)+1,1)-1),DATEDIF(IF(I12="","",DATE(IF(I12="","",YEAR(I12)),1,1)),I12,"ym")+(DATEDIF(IF(I12="","",DATE(IF(I12="","",YEAR(I12)),1,1)),I12,"md")+1)/DAY(DATE(YEAR(H12),MONTH(H12)+1,1)-1))))</f>
        <v>12</v>
      </c>
      <c r="K12" s="70" t="s">
        <v>14</v>
      </c>
      <c r="L12" s="23"/>
      <c r="M12" s="32">
        <f>IF(J12=0,"",IF(J12="","",D12/J12))</f>
        <v>0</v>
      </c>
      <c r="N12" s="33" t="s">
        <v>12</v>
      </c>
      <c r="O12" s="111"/>
      <c r="P12" s="21"/>
    </row>
    <row r="13" spans="1:16" ht="15.75" thickBot="1" x14ac:dyDescent="0.3">
      <c r="A13" s="20"/>
      <c r="B13" s="112"/>
      <c r="C13" s="23"/>
      <c r="D13" s="12"/>
      <c r="E13" s="35" t="s">
        <v>15</v>
      </c>
      <c r="F13" s="13">
        <v>2021</v>
      </c>
      <c r="G13" s="23"/>
      <c r="H13" s="203">
        <v>44197</v>
      </c>
      <c r="I13" s="203">
        <v>44196</v>
      </c>
      <c r="J13" s="194">
        <f>IF(ISBLANK(H13),"", IF(ISBLANK(I13),"",IF(YEAR(H13)=YEAR(I13),DATEDIF(H13,I13,"ym")+(DATEDIF(H13,I13,"md")+1)/DAY(DATE(YEAR(H13),MONTH(H13)+1,1)-1),DATEDIF(IF(I13="","",DATE(IF(I13="","",YEAR(I13)),1,1)),I13,"ym")+(DATEDIF(IF(I13="","",DATE(IF(I13="","",YEAR(I13)),1,1)),I13,"md")+1)/DAY(DATE(YEAR(H13),MONTH(H13)+1,1)-1))))</f>
        <v>12</v>
      </c>
      <c r="K13" s="70" t="s">
        <v>14</v>
      </c>
      <c r="L13" s="23"/>
      <c r="M13" s="32">
        <f>IF(J13=0,"",IF(J13="","",D13/J13))</f>
        <v>0</v>
      </c>
      <c r="N13" s="33" t="s">
        <v>12</v>
      </c>
      <c r="O13" s="111"/>
      <c r="P13" s="21"/>
    </row>
    <row r="14" spans="1:16" ht="15.75" thickBot="1" x14ac:dyDescent="0.3">
      <c r="A14" s="20"/>
      <c r="B14" s="11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36"/>
      <c r="N14" s="22"/>
      <c r="O14" s="111"/>
      <c r="P14" s="21"/>
    </row>
    <row r="15" spans="1:16" ht="15.75" thickBot="1" x14ac:dyDescent="0.3">
      <c r="A15" s="20"/>
      <c r="B15" s="112"/>
      <c r="C15" s="23"/>
      <c r="D15" s="37">
        <f>M10</f>
        <v>0</v>
      </c>
      <c r="E15" s="38" t="s">
        <v>7</v>
      </c>
      <c r="F15" s="39"/>
      <c r="G15" s="23"/>
      <c r="H15" s="23"/>
      <c r="I15" s="23"/>
      <c r="J15" s="40"/>
      <c r="K15" s="237" t="s">
        <v>16</v>
      </c>
      <c r="L15" s="238"/>
      <c r="M15" s="9"/>
      <c r="N15" s="41" t="s">
        <v>17</v>
      </c>
      <c r="O15" s="111"/>
      <c r="P15" s="21"/>
    </row>
    <row r="16" spans="1:16" ht="15.75" thickBot="1" x14ac:dyDescent="0.3">
      <c r="A16" s="20"/>
      <c r="B16" s="112"/>
      <c r="C16" s="23"/>
      <c r="D16" s="37">
        <f>M11</f>
        <v>0</v>
      </c>
      <c r="E16" s="38" t="s">
        <v>18</v>
      </c>
      <c r="F16" s="39"/>
      <c r="G16" s="23"/>
      <c r="H16" s="23"/>
      <c r="I16" s="23"/>
      <c r="J16" s="40"/>
      <c r="K16" s="23"/>
      <c r="L16" s="23"/>
      <c r="M16" s="9"/>
      <c r="N16" s="41" t="s">
        <v>19</v>
      </c>
      <c r="O16" s="111"/>
      <c r="P16" s="21"/>
    </row>
    <row r="17" spans="1:16" ht="15.75" thickBot="1" x14ac:dyDescent="0.3">
      <c r="A17" s="20"/>
      <c r="B17" s="112"/>
      <c r="C17" s="23"/>
      <c r="D17" s="37" t="str">
        <f>IF(SUM(D12)=0,"",SUM(D11+D12)/SUM(J11+J12))</f>
        <v/>
      </c>
      <c r="E17" s="38" t="s">
        <v>20</v>
      </c>
      <c r="F17" s="39"/>
      <c r="G17" s="23"/>
      <c r="H17" s="23"/>
      <c r="I17" s="23"/>
      <c r="J17" s="40"/>
      <c r="K17" s="23"/>
      <c r="L17" s="23"/>
      <c r="M17" s="9"/>
      <c r="N17" s="41" t="s">
        <v>21</v>
      </c>
      <c r="O17" s="111"/>
      <c r="P17" s="21"/>
    </row>
    <row r="18" spans="1:16" ht="15.75" thickBot="1" x14ac:dyDescent="0.3">
      <c r="A18" s="20"/>
      <c r="B18" s="112"/>
      <c r="C18" s="23"/>
      <c r="D18" s="37" t="str">
        <f>IF(SUM(D13)=0,"",SUM(D11:D13)/SUM(J11:J13))</f>
        <v/>
      </c>
      <c r="E18" s="38" t="s">
        <v>22</v>
      </c>
      <c r="F18" s="39"/>
      <c r="G18" s="23"/>
      <c r="H18" s="23"/>
      <c r="I18" s="23"/>
      <c r="J18" s="40"/>
      <c r="K18" s="23"/>
      <c r="L18" s="23"/>
      <c r="M18" s="9"/>
      <c r="N18" s="41" t="s">
        <v>23</v>
      </c>
      <c r="O18" s="111"/>
      <c r="P18" s="21"/>
    </row>
    <row r="19" spans="1:16" ht="15.75" thickBot="1" x14ac:dyDescent="0.3">
      <c r="A19" s="20"/>
      <c r="B19" s="112"/>
      <c r="C19" s="23"/>
      <c r="D19" s="37">
        <f>IF((J12+J13=0),"",(D12+D13)/(J12+J13))</f>
        <v>0</v>
      </c>
      <c r="E19" s="38" t="s">
        <v>24</v>
      </c>
      <c r="F19" s="39"/>
      <c r="G19" s="23"/>
      <c r="H19" s="23"/>
      <c r="I19" s="23"/>
      <c r="J19" s="40"/>
      <c r="K19" s="23"/>
      <c r="L19" s="23"/>
      <c r="M19" s="9"/>
      <c r="N19" s="41" t="s">
        <v>25</v>
      </c>
      <c r="O19" s="111"/>
      <c r="P19" s="21"/>
    </row>
    <row r="20" spans="1:16" ht="15.75" thickBot="1" x14ac:dyDescent="0.3">
      <c r="A20" s="20"/>
      <c r="B20" s="112"/>
      <c r="C20" s="23"/>
      <c r="D20" s="258" t="s">
        <v>26</v>
      </c>
      <c r="E20" s="255"/>
      <c r="F20" s="256"/>
      <c r="G20" s="23"/>
      <c r="H20" s="23"/>
      <c r="I20" s="23"/>
      <c r="J20" s="40"/>
      <c r="K20" s="23"/>
      <c r="L20" s="23"/>
      <c r="M20" s="9"/>
      <c r="N20" s="41" t="s">
        <v>25</v>
      </c>
      <c r="O20" s="111"/>
      <c r="P20" s="21"/>
    </row>
    <row r="21" spans="1:16" ht="15.75" thickBot="1" x14ac:dyDescent="0.3">
      <c r="A21" s="20"/>
      <c r="B21" s="11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3">
        <v>1</v>
      </c>
      <c r="N21" s="23"/>
      <c r="O21" s="111"/>
      <c r="P21" s="21"/>
    </row>
    <row r="22" spans="1:16" s="47" customFormat="1" ht="15.75" thickBot="1" x14ac:dyDescent="0.3">
      <c r="A22"/>
      <c r="B22" s="112"/>
      <c r="C22" s="23"/>
      <c r="D22" s="42">
        <f>MIN(D15:D18)</f>
        <v>0</v>
      </c>
      <c r="E22" s="43" t="s">
        <v>27</v>
      </c>
      <c r="F22" s="44"/>
      <c r="G22" s="226" t="s">
        <v>28</v>
      </c>
      <c r="H22" s="226"/>
      <c r="I22" s="226"/>
      <c r="J22" s="227"/>
      <c r="K22" s="227"/>
      <c r="L22" s="227"/>
      <c r="M22" s="135">
        <f>ROUND(CHOOSE(M21,D15,D16,D17,D18,D19,0),0)</f>
        <v>0</v>
      </c>
      <c r="N22" s="45">
        <f>IF(M22=0,D22,M22)</f>
        <v>0</v>
      </c>
      <c r="O22" s="111"/>
      <c r="P22" s="46"/>
    </row>
    <row r="23" spans="1:16" s="28" customFormat="1" ht="12" thickBot="1" x14ac:dyDescent="0.25">
      <c r="A23" s="25"/>
      <c r="B23" s="108"/>
      <c r="C23" s="26"/>
      <c r="D23" s="48"/>
      <c r="E23" s="49"/>
      <c r="F23" s="49"/>
      <c r="G23" s="50"/>
      <c r="H23" s="50"/>
      <c r="I23" s="50"/>
      <c r="J23" s="51"/>
      <c r="K23" s="51"/>
      <c r="L23" s="51"/>
      <c r="M23" s="48"/>
      <c r="N23" s="52"/>
      <c r="O23" s="109"/>
      <c r="P23" s="27"/>
    </row>
    <row r="24" spans="1:16" ht="19.5" thickBot="1" x14ac:dyDescent="0.3">
      <c r="A24" s="20"/>
      <c r="B24" s="234" t="s">
        <v>29</v>
      </c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65"/>
      <c r="P24" s="21"/>
    </row>
    <row r="25" spans="1:16" s="47" customFormat="1" ht="18" customHeight="1" thickBot="1" x14ac:dyDescent="0.3">
      <c r="A25"/>
      <c r="B25" s="112"/>
      <c r="C25"/>
      <c r="D25" s="53" t="s">
        <v>30</v>
      </c>
      <c r="E25" s="201"/>
      <c r="F25" s="239"/>
      <c r="G25" s="239"/>
      <c r="H25" s="201"/>
      <c r="I25" s="201"/>
      <c r="J25" s="23"/>
      <c r="K25" s="54"/>
      <c r="L25" s="3"/>
      <c r="M25" s="202">
        <v>2</v>
      </c>
      <c r="N25" s="21"/>
      <c r="O25" s="111"/>
      <c r="P25" s="46"/>
    </row>
    <row r="26" spans="1:16" s="28" customFormat="1" ht="12" thickBot="1" x14ac:dyDescent="0.25">
      <c r="A26" s="25"/>
      <c r="B26" s="108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09"/>
      <c r="P26" s="27"/>
    </row>
    <row r="27" spans="1:16" ht="15.75" thickBot="1" x14ac:dyDescent="0.3">
      <c r="A27" s="20"/>
      <c r="B27" s="112"/>
      <c r="C27" s="23"/>
      <c r="D27" s="6"/>
      <c r="E27" s="228" t="str">
        <f>IF(M25=1, "Monthly", IF(M25=2,"Bi-Weekly",IF(M25=3, "Semi-Monthly", IF(M25=4,"Weekly",IF(M25=5,"Annually","")))))</f>
        <v>Bi-Weekly</v>
      </c>
      <c r="F27" s="228"/>
      <c r="G27" s="23"/>
      <c r="H27" s="107" t="s">
        <v>8</v>
      </c>
      <c r="I27" s="107" t="s">
        <v>9</v>
      </c>
      <c r="J27" s="55" t="str">
        <f>IF(M25=1, "x1", IF(M25=2,"x26/12",IF(M25=3, "x24/12", IF(M25=4,"x52/12",IF(M25=5,"/12","")))))</f>
        <v>x26/12</v>
      </c>
      <c r="K27" s="71"/>
      <c r="M27" s="56">
        <f>IF(M25=1,D27,IF(M25=2,((D27*26)/12),IF(M25=3,(D27*2),IF(M25=4,((D27*52)/12),IF(M25=5,D27/12,0)))))</f>
        <v>0</v>
      </c>
      <c r="N27" s="41" t="s">
        <v>12</v>
      </c>
      <c r="O27" s="111"/>
      <c r="P27" s="21"/>
    </row>
    <row r="28" spans="1:16" ht="15.75" thickBot="1" x14ac:dyDescent="0.3">
      <c r="A28" s="20"/>
      <c r="B28" s="110"/>
      <c r="C28" s="23"/>
      <c r="D28" s="37">
        <f>SUM(M32:M37)</f>
        <v>0</v>
      </c>
      <c r="E28" s="38" t="s">
        <v>31</v>
      </c>
      <c r="F28" s="39"/>
      <c r="G28" s="23"/>
      <c r="H28" s="203">
        <v>44562</v>
      </c>
      <c r="I28" s="203"/>
      <c r="J28" s="194" t="str">
        <f>IFERROR(ROUND(IF(ISBLANK(H28),"", IF(ISBLANK(I28),"",IF(YEAR(H28)=YEAR(I28),DATEDIF(H28,I28,"ym")+(DATEDIF(H28,I28,"md")+1)/DAY(DATE(YEAR(H28),MONTH(H28)+1,1)-1),DATEDIF(IF(I28="","",DATE(IF(I28="","",YEAR(I28)),1,1)),I28,"ym")+(DATEDIF(IF(I28="","",DATE(IF(I28="","",YEAR(I28)),1,1)),I28,"md")+1)/DAY(DATE(YEAR(H28),MONTH(H28)+1,1)-1)))),2),"")</f>
        <v/>
      </c>
      <c r="K28" s="70" t="s">
        <v>14</v>
      </c>
      <c r="L28" s="23" t="s">
        <v>32</v>
      </c>
      <c r="M28" s="56">
        <f>IF(OR(J28="",J28=0),0,D28/J28)</f>
        <v>0</v>
      </c>
      <c r="N28" s="41" t="s">
        <v>12</v>
      </c>
      <c r="O28" s="111"/>
      <c r="P28" s="21"/>
    </row>
    <row r="29" spans="1:16" ht="15.75" thickBot="1" x14ac:dyDescent="0.3">
      <c r="A29" s="20"/>
      <c r="B29" s="112"/>
      <c r="C29" s="23"/>
      <c r="D29" s="6"/>
      <c r="E29" s="228" t="s">
        <v>33</v>
      </c>
      <c r="F29" s="228"/>
      <c r="G29" s="23"/>
      <c r="H29" s="203">
        <v>44197</v>
      </c>
      <c r="I29" s="203">
        <v>44561</v>
      </c>
      <c r="J29" s="194">
        <f>IF(ISBLANK(H29),"", IF(ISBLANK(I29),"",IF(YEAR(H29)=YEAR(I29),DATEDIF(H29,I29,"ym")+(DATEDIF(H29,I29,"md")+1)/DAY(DATE(YEAR(H29),MONTH(H29)+1,1)-1),DATEDIF(IF(I29="","",DATE(IF(I29="","",YEAR(I29)),1,1)),I29,"ym")+(DATEDIF(IF(I29="","",DATE(IF(I29="","",YEAR(I29)),1,1)),I29,"md")+1)/DAY(DATE(YEAR(H29),MONTH(H29)+1,1)-1))))</f>
        <v>12</v>
      </c>
      <c r="K29" s="70" t="s">
        <v>14</v>
      </c>
      <c r="L29" s="23"/>
      <c r="M29" s="56">
        <f>IF(J29=0,"",IF(J29="","",D29/J29))</f>
        <v>0</v>
      </c>
      <c r="N29" s="41" t="s">
        <v>12</v>
      </c>
      <c r="O29" s="111"/>
      <c r="P29" s="21" t="b">
        <v>0</v>
      </c>
    </row>
    <row r="30" spans="1:16" ht="15.75" thickBot="1" x14ac:dyDescent="0.3">
      <c r="A30" s="20"/>
      <c r="B30" s="112"/>
      <c r="C30" s="23"/>
      <c r="D30" s="6"/>
      <c r="E30" s="228" t="s">
        <v>34</v>
      </c>
      <c r="F30" s="228"/>
      <c r="G30" s="23"/>
      <c r="H30" s="203">
        <v>43831</v>
      </c>
      <c r="I30" s="203">
        <v>44196</v>
      </c>
      <c r="J30" s="194">
        <f>IF(ISBLANK(H30),"", IF(ISBLANK(I30),"",IF(YEAR(H30)=YEAR(I30),DATEDIF(H30,I30,"ym")+(DATEDIF(H30,I30,"md")+1)/DAY(DATE(YEAR(H30),MONTH(H30)+1,1)-1),DATEDIF(IF(I30="","",DATE(IF(I30="","",YEAR(I30)),1,1)),I30,"ym")+(DATEDIF(IF(I30="","",DATE(IF(I30="","",YEAR(I30)),1,1)),I30,"md")+1)/DAY(DATE(YEAR(H30),MONTH(H30)+1,1)-1))))</f>
        <v>12</v>
      </c>
      <c r="K30" s="70" t="s">
        <v>14</v>
      </c>
      <c r="L30" s="23"/>
      <c r="M30" s="56">
        <f>IF(J30=0,"",IF(J30="","",D30/J30))</f>
        <v>0</v>
      </c>
      <c r="N30" s="41" t="s">
        <v>12</v>
      </c>
      <c r="O30" s="111"/>
      <c r="P30" s="21" t="b">
        <v>0</v>
      </c>
    </row>
    <row r="31" spans="1:16" ht="15.75" thickBot="1" x14ac:dyDescent="0.3">
      <c r="A31" s="20"/>
      <c r="B31" s="112"/>
      <c r="C31" s="23"/>
      <c r="D31" s="37">
        <f>IF(J29+J30=0,"",(D29+D30)/(J29+J30))</f>
        <v>0</v>
      </c>
      <c r="E31" s="38" t="s">
        <v>24</v>
      </c>
      <c r="F31" s="39"/>
      <c r="G31" s="23"/>
      <c r="H31" s="23"/>
      <c r="I31" s="23"/>
      <c r="J31" s="57"/>
      <c r="K31" s="20"/>
      <c r="L31" s="23"/>
      <c r="M31" s="58"/>
      <c r="N31" s="59"/>
      <c r="O31" s="111"/>
      <c r="P31" s="21"/>
    </row>
    <row r="32" spans="1:16" ht="15.75" thickBot="1" x14ac:dyDescent="0.3">
      <c r="A32" s="20"/>
      <c r="B32" s="112"/>
      <c r="C32" s="23"/>
      <c r="D32" s="276" t="s">
        <v>26</v>
      </c>
      <c r="E32" s="276"/>
      <c r="F32" s="276"/>
      <c r="G32" s="23"/>
      <c r="H32" s="23"/>
      <c r="I32" s="23"/>
      <c r="J32" s="57"/>
      <c r="K32" s="237" t="s">
        <v>16</v>
      </c>
      <c r="L32" s="261"/>
      <c r="M32" s="9"/>
      <c r="N32" s="41" t="s">
        <v>17</v>
      </c>
      <c r="O32" s="111"/>
      <c r="P32" s="21"/>
    </row>
    <row r="33" spans="1:16" ht="15.75" thickBot="1" x14ac:dyDescent="0.3">
      <c r="A33" s="20"/>
      <c r="B33" s="112"/>
      <c r="C33" s="23"/>
      <c r="D33" s="60"/>
      <c r="E33" s="60"/>
      <c r="F33" s="60"/>
      <c r="G33" s="23"/>
      <c r="H33" s="23"/>
      <c r="I33" s="23"/>
      <c r="J33" s="57"/>
      <c r="K33" s="23"/>
      <c r="L33" s="23"/>
      <c r="M33" s="9"/>
      <c r="N33" s="41" t="s">
        <v>19</v>
      </c>
      <c r="O33" s="111"/>
      <c r="P33" s="21"/>
    </row>
    <row r="34" spans="1:16" ht="15.75" thickBot="1" x14ac:dyDescent="0.3">
      <c r="A34" s="20"/>
      <c r="B34" s="112"/>
      <c r="C34" s="23"/>
      <c r="D34" s="60"/>
      <c r="E34" s="60"/>
      <c r="F34" s="60"/>
      <c r="G34" s="23"/>
      <c r="H34" s="23"/>
      <c r="I34" s="23"/>
      <c r="J34" s="57"/>
      <c r="K34" s="23"/>
      <c r="L34" s="23"/>
      <c r="M34" s="9"/>
      <c r="N34" s="41" t="s">
        <v>21</v>
      </c>
      <c r="O34" s="111"/>
      <c r="P34" s="21"/>
    </row>
    <row r="35" spans="1:16" ht="15.75" thickBot="1" x14ac:dyDescent="0.3">
      <c r="A35" s="20"/>
      <c r="B35" s="112"/>
      <c r="C35" s="23"/>
      <c r="D35" s="60"/>
      <c r="E35" s="60"/>
      <c r="F35" s="60"/>
      <c r="G35" s="23"/>
      <c r="H35" s="23"/>
      <c r="I35" s="23"/>
      <c r="J35" s="57"/>
      <c r="K35" s="23"/>
      <c r="L35" s="23"/>
      <c r="M35" s="9"/>
      <c r="N35" s="41" t="s">
        <v>23</v>
      </c>
      <c r="O35" s="111"/>
      <c r="P35" s="21"/>
    </row>
    <row r="36" spans="1:16" ht="15.75" thickBot="1" x14ac:dyDescent="0.3">
      <c r="A36" s="20"/>
      <c r="B36" s="112"/>
      <c r="C36" s="23"/>
      <c r="D36" s="60"/>
      <c r="E36" s="60"/>
      <c r="F36" s="60"/>
      <c r="G36" s="23"/>
      <c r="H36" s="23"/>
      <c r="I36" s="23"/>
      <c r="J36" s="57"/>
      <c r="K36" s="23"/>
      <c r="L36" s="23"/>
      <c r="M36" s="9"/>
      <c r="N36" s="41" t="s">
        <v>25</v>
      </c>
      <c r="O36" s="111"/>
      <c r="P36" s="21"/>
    </row>
    <row r="37" spans="1:16" ht="15.75" thickBot="1" x14ac:dyDescent="0.3">
      <c r="A37" s="20"/>
      <c r="B37" s="112"/>
      <c r="C37" s="23"/>
      <c r="D37" s="60"/>
      <c r="E37" s="60"/>
      <c r="F37" s="60"/>
      <c r="G37" s="23"/>
      <c r="H37" s="23"/>
      <c r="I37" s="23"/>
      <c r="J37" s="57"/>
      <c r="K37" s="23"/>
      <c r="L37" s="23"/>
      <c r="M37" s="9"/>
      <c r="N37" s="41" t="s">
        <v>25</v>
      </c>
      <c r="O37" s="111"/>
      <c r="P37" s="21"/>
    </row>
    <row r="38" spans="1:16" ht="15.75" thickBot="1" x14ac:dyDescent="0.3">
      <c r="A38" s="20"/>
      <c r="B38" s="11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4">
        <v>1</v>
      </c>
      <c r="N38" s="23"/>
      <c r="O38" s="111"/>
      <c r="P38" s="21" t="b">
        <v>0</v>
      </c>
    </row>
    <row r="39" spans="1:16" ht="15.75" thickBot="1" x14ac:dyDescent="0.3">
      <c r="A39" s="20"/>
      <c r="B39" s="112"/>
      <c r="C39" s="23"/>
      <c r="D39" s="58"/>
      <c r="E39" s="229"/>
      <c r="F39" s="230"/>
      <c r="G39" s="226" t="s">
        <v>28</v>
      </c>
      <c r="H39" s="226"/>
      <c r="I39" s="226"/>
      <c r="J39" s="227"/>
      <c r="K39" s="227"/>
      <c r="L39" s="227"/>
      <c r="M39" s="136">
        <f>ROUND(CHOOSE(M38,M27,M28,M29,M30,D31,0),0)</f>
        <v>0</v>
      </c>
      <c r="N39" s="22"/>
      <c r="O39" s="111"/>
      <c r="P39" s="21"/>
    </row>
    <row r="40" spans="1:16" x14ac:dyDescent="0.25">
      <c r="A40" s="20"/>
      <c r="B40" s="113"/>
      <c r="C40" s="61"/>
      <c r="D40" s="23"/>
      <c r="E40" s="23"/>
      <c r="F40" s="23"/>
      <c r="G40" s="272" t="s">
        <v>35</v>
      </c>
      <c r="H40" s="272"/>
      <c r="I40" s="272"/>
      <c r="J40" s="272"/>
      <c r="K40" s="272"/>
      <c r="L40" s="272"/>
      <c r="M40" s="272"/>
      <c r="N40" s="23"/>
      <c r="O40" s="111"/>
      <c r="P40" s="21"/>
    </row>
    <row r="41" spans="1:16" s="28" customFormat="1" ht="12" thickBot="1" x14ac:dyDescent="0.25">
      <c r="A41" s="99"/>
      <c r="B41" s="108"/>
      <c r="C41" s="26"/>
      <c r="D41" s="26"/>
      <c r="E41" s="26"/>
      <c r="F41" s="26"/>
      <c r="G41" s="26"/>
      <c r="H41" s="26"/>
      <c r="I41" s="26"/>
      <c r="J41" s="26"/>
      <c r="K41" s="26"/>
      <c r="L41" s="99"/>
      <c r="M41" s="114"/>
      <c r="O41" s="115"/>
      <c r="P41" s="27"/>
    </row>
    <row r="42" spans="1:16" ht="19.5" thickBot="1" x14ac:dyDescent="0.3">
      <c r="A42" s="61"/>
      <c r="B42" s="234" t="s">
        <v>36</v>
      </c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65"/>
      <c r="P42" s="21"/>
    </row>
    <row r="43" spans="1:16" ht="18.75" thickBot="1" x14ac:dyDescent="0.3">
      <c r="A43" s="20"/>
      <c r="B43" s="112"/>
      <c r="C43" s="29"/>
      <c r="D43" s="269" t="s">
        <v>37</v>
      </c>
      <c r="E43" s="270"/>
      <c r="F43" s="271"/>
      <c r="G43" s="23"/>
      <c r="H43" s="23"/>
      <c r="I43" s="23"/>
      <c r="J43" s="23"/>
      <c r="K43" s="23"/>
      <c r="L43" s="23"/>
      <c r="M43" s="23"/>
      <c r="N43" s="23"/>
      <c r="O43" s="111"/>
      <c r="P43" s="21"/>
    </row>
    <row r="44" spans="1:16" s="28" customFormat="1" ht="15.75" thickBot="1" x14ac:dyDescent="0.3">
      <c r="A44" s="25"/>
      <c r="B44" s="108"/>
      <c r="C44" s="26"/>
      <c r="D44" s="26"/>
      <c r="E44" s="26"/>
      <c r="F44" s="26"/>
      <c r="G44" s="26"/>
      <c r="H44" s="107" t="s">
        <v>8</v>
      </c>
      <c r="I44" s="107" t="s">
        <v>9</v>
      </c>
      <c r="J44" s="26"/>
      <c r="K44" s="26"/>
      <c r="L44" s="26"/>
      <c r="M44" s="26"/>
      <c r="N44" s="100"/>
      <c r="O44" s="109"/>
      <c r="P44" s="27"/>
    </row>
    <row r="45" spans="1:16" ht="18" thickBot="1" x14ac:dyDescent="0.3">
      <c r="A45" s="20"/>
      <c r="B45" s="112"/>
      <c r="C45" s="23"/>
      <c r="D45" s="15"/>
      <c r="E45" s="38" t="s">
        <v>38</v>
      </c>
      <c r="F45" s="62"/>
      <c r="G45" s="195"/>
      <c r="H45" s="203">
        <v>44927</v>
      </c>
      <c r="I45" s="203"/>
      <c r="J45" s="194" t="str">
        <f>IFERROR(ROUND(IF(ISBLANK(H45),"", IF(ISBLANK(I45),"",IF(YEAR(H45)=YEAR(I45),DATEDIF(H45,I45,"ym")+(DATEDIF(H45,I45,"md")+1)/DAY(DATE(YEAR(H45),MONTH(H45)+1,1)-1),DATEDIF(IF(I45="","",DATE(IF(I45="","",YEAR(I45)),1,1)),I45,"ym")+(DATEDIF(IF(I45="","",DATE(IF(I45="","",YEAR(I45)),1,1)),I45,"md")+1)/DAY(DATE(YEAR(H45),MONTH(H45)+1,1)-1)))),2),"")</f>
        <v/>
      </c>
      <c r="K45" s="70" t="s">
        <v>14</v>
      </c>
      <c r="L45" s="23"/>
      <c r="M45" s="63">
        <f>IF(OR(J45="",J45=0),0,D45/J45)</f>
        <v>0</v>
      </c>
      <c r="N45" s="41" t="s">
        <v>12</v>
      </c>
      <c r="O45" s="111"/>
      <c r="P45" s="21"/>
    </row>
    <row r="46" spans="1:16" ht="15.75" thickBot="1" x14ac:dyDescent="0.3">
      <c r="A46" s="20"/>
      <c r="B46" s="112"/>
      <c r="C46" s="23"/>
      <c r="D46" s="16"/>
      <c r="E46" s="38" t="s">
        <v>39</v>
      </c>
      <c r="F46" s="62"/>
      <c r="G46" s="195"/>
      <c r="H46" s="203">
        <v>44197</v>
      </c>
      <c r="I46" s="203">
        <v>44561</v>
      </c>
      <c r="J46" s="194">
        <f>IF(ISBLANK(H46),"", IF(ISBLANK(I46),"",IF(YEAR(H46)=YEAR(I46),DATEDIF(H46,I46,"ym")+(DATEDIF(H46,I46,"md")+1)/DAY(DATE(YEAR(H46),MONTH(H46)+1,1)-1),DATEDIF(IF(I46="","",DATE(IF(I46="","",YEAR(I46)),1,1)),I46,"ym")+(DATEDIF(IF(I46="","",DATE(IF(I46="","",YEAR(I46)),1,1)),I46,"md")+1)/DAY(DATE(YEAR(H46),MONTH(H46)+1,1)-1))))</f>
        <v>12</v>
      </c>
      <c r="K46" s="70" t="s">
        <v>14</v>
      </c>
      <c r="L46" s="23"/>
      <c r="M46" s="63">
        <f>IF(J46=0,"",IF(J46="","",D46/J46))</f>
        <v>0</v>
      </c>
      <c r="N46" s="41" t="s">
        <v>12</v>
      </c>
      <c r="O46" s="111"/>
      <c r="P46" s="21"/>
    </row>
    <row r="47" spans="1:16" ht="15.75" thickBot="1" x14ac:dyDescent="0.3">
      <c r="A47" s="20"/>
      <c r="B47" s="112"/>
      <c r="C47" s="23"/>
      <c r="D47" s="17"/>
      <c r="E47" s="38" t="s">
        <v>40</v>
      </c>
      <c r="F47" s="62"/>
      <c r="G47" s="195"/>
      <c r="H47" s="203">
        <v>43831</v>
      </c>
      <c r="I47" s="203">
        <v>44196</v>
      </c>
      <c r="J47" s="194">
        <f>IF(ISBLANK(H47),"", IF(ISBLANK(I47),"",IF(YEAR(H47)=YEAR(I47),DATEDIF(H47,I47,"ym")+(DATEDIF(H47,I47,"md")+1)/DAY(DATE(YEAR(H47),MONTH(H47)+1,1)-1),DATEDIF(IF(I47="","",DATE(IF(I47="","",YEAR(I47)),1,1)),I47,"ym")+(DATEDIF(IF(I47="","",DATE(IF(I47="","",YEAR(I47)),1,1)),I47,"md")+1)/DAY(DATE(YEAR(H47),MONTH(H47)+1,1)-1))))</f>
        <v>12</v>
      </c>
      <c r="K47" s="70" t="s">
        <v>14</v>
      </c>
      <c r="L47" s="23"/>
      <c r="M47" s="63">
        <f>IF(J47=0,"",IF(J47="","",D47/J47))</f>
        <v>0</v>
      </c>
      <c r="N47" s="41" t="s">
        <v>12</v>
      </c>
      <c r="O47" s="111"/>
      <c r="P47" s="21"/>
    </row>
    <row r="48" spans="1:16" s="28" customFormat="1" ht="12" thickBot="1" x14ac:dyDescent="0.25">
      <c r="A48" s="25"/>
      <c r="B48" s="108"/>
      <c r="C48" s="26"/>
      <c r="D48" s="101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109"/>
      <c r="P48" s="27"/>
    </row>
    <row r="49" spans="1:16" ht="15.75" thickBot="1" x14ac:dyDescent="0.3">
      <c r="A49" s="20"/>
      <c r="B49" s="112"/>
      <c r="C49" s="23"/>
      <c r="D49" s="64">
        <f>M45</f>
        <v>0</v>
      </c>
      <c r="E49" s="38" t="s">
        <v>18</v>
      </c>
      <c r="F49" s="39"/>
      <c r="G49" s="23"/>
      <c r="H49" s="23"/>
      <c r="I49" s="23"/>
      <c r="J49" s="40"/>
      <c r="K49" s="257" t="s">
        <v>41</v>
      </c>
      <c r="L49" s="257"/>
      <c r="M49" s="257"/>
      <c r="N49" s="257"/>
      <c r="O49" s="111"/>
      <c r="P49" s="21"/>
    </row>
    <row r="50" spans="1:16" ht="15.75" thickBot="1" x14ac:dyDescent="0.3">
      <c r="A50" s="20"/>
      <c r="B50" s="112"/>
      <c r="C50" s="23"/>
      <c r="D50" s="65" t="str">
        <f>IF(SUM(D46)=0,"",SUM(D45:D46)/SUM(J45:J46))</f>
        <v/>
      </c>
      <c r="E50" s="38" t="s">
        <v>42</v>
      </c>
      <c r="F50" s="39"/>
      <c r="G50" s="23"/>
      <c r="H50" s="23"/>
      <c r="I50" s="23"/>
      <c r="J50" s="40"/>
      <c r="K50" s="257"/>
      <c r="L50" s="257"/>
      <c r="M50" s="257"/>
      <c r="N50" s="257"/>
      <c r="O50" s="111"/>
      <c r="P50" s="21"/>
    </row>
    <row r="51" spans="1:16" ht="15.75" thickBot="1" x14ac:dyDescent="0.3">
      <c r="A51" s="20"/>
      <c r="B51" s="112"/>
      <c r="C51" s="23"/>
      <c r="D51" s="66" t="str">
        <f>IF(SUM(D47)=0,"",SUM(D45:D47)/SUM(J45:J47))</f>
        <v/>
      </c>
      <c r="E51" s="38" t="s">
        <v>43</v>
      </c>
      <c r="F51" s="39"/>
      <c r="G51" s="23"/>
      <c r="H51" s="23"/>
      <c r="I51" s="23"/>
      <c r="J51" s="40"/>
      <c r="K51" s="257" t="s">
        <v>44</v>
      </c>
      <c r="L51" s="257"/>
      <c r="M51" s="257"/>
      <c r="N51" s="257"/>
      <c r="O51" s="111"/>
      <c r="P51" s="21"/>
    </row>
    <row r="52" spans="1:16" ht="15.75" thickBot="1" x14ac:dyDescent="0.3">
      <c r="A52" s="20"/>
      <c r="B52" s="112"/>
      <c r="C52" s="23"/>
      <c r="D52" s="67">
        <f>IF(J46+J47=0,"",(D46+D47)/(J46+J47))</f>
        <v>0</v>
      </c>
      <c r="E52" s="38" t="s">
        <v>45</v>
      </c>
      <c r="F52" s="39"/>
      <c r="G52" s="23"/>
      <c r="H52" s="23"/>
      <c r="I52" s="23"/>
      <c r="J52" s="40"/>
      <c r="K52" s="257"/>
      <c r="L52" s="257"/>
      <c r="M52" s="257"/>
      <c r="N52" s="257"/>
      <c r="O52" s="111"/>
      <c r="P52" s="21"/>
    </row>
    <row r="53" spans="1:16" ht="15.75" thickBot="1" x14ac:dyDescent="0.3">
      <c r="A53" s="20"/>
      <c r="B53" s="112"/>
      <c r="C53" s="23"/>
      <c r="D53" s="254" t="s">
        <v>26</v>
      </c>
      <c r="E53" s="255"/>
      <c r="F53" s="256"/>
      <c r="G53" s="23"/>
      <c r="H53" s="23"/>
      <c r="I53" s="23"/>
      <c r="J53" s="40"/>
      <c r="K53" s="23"/>
      <c r="L53" s="23"/>
      <c r="M53" s="23"/>
      <c r="N53" s="23"/>
      <c r="O53" s="111"/>
      <c r="P53" s="21"/>
    </row>
    <row r="54" spans="1:16" s="28" customFormat="1" ht="12" thickBot="1" x14ac:dyDescent="0.25">
      <c r="A54" s="25"/>
      <c r="B54" s="108"/>
      <c r="C54" s="26"/>
      <c r="E54" s="26"/>
      <c r="F54" s="26"/>
      <c r="G54" s="26"/>
      <c r="H54" s="26"/>
      <c r="I54" s="26"/>
      <c r="J54" s="26"/>
      <c r="K54" s="26"/>
      <c r="L54" s="26"/>
      <c r="M54" s="8">
        <v>1</v>
      </c>
      <c r="N54" s="26"/>
      <c r="O54" s="109"/>
      <c r="P54" s="27"/>
    </row>
    <row r="55" spans="1:16" ht="15.75" thickBot="1" x14ac:dyDescent="0.3">
      <c r="A55" s="20"/>
      <c r="B55" s="112"/>
      <c r="C55" s="23"/>
      <c r="D55" s="68">
        <f>MIN(D49:D51)</f>
        <v>0</v>
      </c>
      <c r="E55" s="69" t="s">
        <v>46</v>
      </c>
      <c r="F55" s="70"/>
      <c r="G55" s="225" t="s">
        <v>28</v>
      </c>
      <c r="H55" s="226"/>
      <c r="I55" s="226"/>
      <c r="J55" s="227"/>
      <c r="K55" s="227"/>
      <c r="L55" s="227"/>
      <c r="M55" s="135">
        <f>IFERROR(ROUND(CHOOSE(M54,D49,D50,D51,D52,0),0),0)</f>
        <v>0</v>
      </c>
      <c r="N55" s="45">
        <f>IF(M55=0,D55,M55)</f>
        <v>0</v>
      </c>
      <c r="O55" s="111"/>
      <c r="P55" s="21"/>
    </row>
    <row r="56" spans="1:16" s="28" customFormat="1" ht="12" thickBot="1" x14ac:dyDescent="0.25">
      <c r="A56" s="25"/>
      <c r="B56" s="108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109"/>
      <c r="P56" s="27"/>
    </row>
    <row r="57" spans="1:16" ht="19.5" thickBot="1" x14ac:dyDescent="0.3">
      <c r="A57" s="20"/>
      <c r="B57" s="234" t="s">
        <v>47</v>
      </c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65"/>
      <c r="P57" s="21"/>
    </row>
    <row r="58" spans="1:16" ht="16.5" thickBot="1" x14ac:dyDescent="0.3">
      <c r="A58" s="20"/>
      <c r="B58" s="112"/>
      <c r="C58" s="29"/>
      <c r="D58" s="269" t="s">
        <v>48</v>
      </c>
      <c r="E58" s="270"/>
      <c r="F58" s="271"/>
      <c r="G58" s="23"/>
      <c r="H58" s="23"/>
      <c r="I58" s="22"/>
      <c r="J58" s="22"/>
      <c r="K58" s="23"/>
      <c r="L58" s="23"/>
      <c r="M58" s="23"/>
      <c r="N58" s="23"/>
      <c r="O58" s="111"/>
      <c r="P58" s="21"/>
    </row>
    <row r="59" spans="1:16" s="28" customFormat="1" ht="12" thickBot="1" x14ac:dyDescent="0.25">
      <c r="A59" s="25"/>
      <c r="B59" s="108"/>
      <c r="C59" s="26"/>
      <c r="D59" s="26"/>
      <c r="K59" s="26"/>
      <c r="L59" s="26"/>
      <c r="M59" s="26"/>
      <c r="N59" s="26"/>
      <c r="O59" s="109"/>
      <c r="P59" s="27"/>
    </row>
    <row r="60" spans="1:16" ht="15.75" thickBot="1" x14ac:dyDescent="0.3">
      <c r="A60" s="20"/>
      <c r="B60" s="112"/>
      <c r="C60" s="23"/>
      <c r="D60" s="6"/>
      <c r="E60" s="38" t="s">
        <v>49</v>
      </c>
      <c r="F60" s="62"/>
      <c r="G60" s="196"/>
      <c r="H60" s="23"/>
      <c r="I60" s="197"/>
      <c r="J60" s="223" t="s">
        <v>50</v>
      </c>
      <c r="K60" s="224"/>
      <c r="L60" s="37">
        <f>SUM(N72*D60)</f>
        <v>0</v>
      </c>
      <c r="M60" s="228" t="s">
        <v>51</v>
      </c>
      <c r="N60" s="224"/>
      <c r="O60" s="116"/>
      <c r="P60" s="21"/>
    </row>
    <row r="61" spans="1:16" ht="15.75" thickBot="1" x14ac:dyDescent="0.3">
      <c r="A61" s="20"/>
      <c r="B61" s="112"/>
      <c r="C61" s="23"/>
      <c r="D61" s="6"/>
      <c r="E61" s="38" t="s">
        <v>52</v>
      </c>
      <c r="F61" s="62"/>
      <c r="G61" s="196"/>
      <c r="H61" s="23"/>
      <c r="I61" s="197"/>
      <c r="J61" s="223" t="s">
        <v>50</v>
      </c>
      <c r="K61" s="224"/>
      <c r="L61" s="6">
        <v>0</v>
      </c>
      <c r="M61" s="228" t="s">
        <v>53</v>
      </c>
      <c r="N61" s="224"/>
      <c r="O61" s="111"/>
      <c r="P61" s="21"/>
    </row>
    <row r="62" spans="1:16" ht="15.75" thickBot="1" x14ac:dyDescent="0.3">
      <c r="A62" s="20"/>
      <c r="B62" s="112"/>
      <c r="C62" s="23"/>
      <c r="D62" s="6"/>
      <c r="E62" s="38" t="s">
        <v>54</v>
      </c>
      <c r="F62" s="62"/>
      <c r="G62" s="196"/>
      <c r="H62" s="23"/>
      <c r="I62" s="197"/>
      <c r="J62" s="223" t="s">
        <v>50</v>
      </c>
      <c r="K62" s="224"/>
      <c r="L62" s="6"/>
      <c r="M62" s="228" t="s">
        <v>55</v>
      </c>
      <c r="N62" s="224"/>
      <c r="O62" s="111"/>
      <c r="P62" s="21"/>
    </row>
    <row r="63" spans="1:16" s="28" customFormat="1" ht="15.75" thickBot="1" x14ac:dyDescent="0.3">
      <c r="A63" s="25"/>
      <c r="B63" s="108"/>
      <c r="C63" s="26"/>
      <c r="D63" s="102"/>
      <c r="E63" s="26"/>
      <c r="F63" s="26"/>
      <c r="G63" s="198"/>
      <c r="H63" s="107" t="s">
        <v>8</v>
      </c>
      <c r="I63" s="107" t="s">
        <v>9</v>
      </c>
      <c r="J63" s="26"/>
      <c r="K63" s="26"/>
      <c r="L63" s="102"/>
      <c r="M63" s="26"/>
      <c r="N63" s="26"/>
      <c r="O63" s="109"/>
      <c r="P63" s="27"/>
    </row>
    <row r="64" spans="1:16" ht="15.75" thickBot="1" x14ac:dyDescent="0.3">
      <c r="A64" s="20"/>
      <c r="B64" s="112"/>
      <c r="C64" s="23"/>
      <c r="D64" s="37">
        <f>D60-L60</f>
        <v>0</v>
      </c>
      <c r="E64" s="38" t="s">
        <v>56</v>
      </c>
      <c r="F64" s="62"/>
      <c r="G64" s="196"/>
      <c r="H64" s="203">
        <v>44562</v>
      </c>
      <c r="I64" s="203"/>
      <c r="J64" s="194" t="str">
        <f>IFERROR(ROUND(IF(ISBLANK(H64),"", IF(ISBLANK(I64),"",IF(YEAR(H64)=YEAR(I64),DATEDIF(H64,I64,"ym")+(DATEDIF(H64,I64,"md")+1)/DAY(DATE(YEAR(H64),MONTH(H64)+1,1)-1),DATEDIF(IF(I64="","",DATE(IF(I64="","",YEAR(I64)),1,1)),I64,"ym")+(DATEDIF(IF(I64="","",DATE(IF(I64="","",YEAR(I64)),1,1)),I64,"md")+1)/DAY(DATE(YEAR(H64),MONTH(H64)+1,1)-1)))),2),"")</f>
        <v/>
      </c>
      <c r="K64" s="70" t="s">
        <v>14</v>
      </c>
      <c r="L64" s="37" t="e">
        <f>IF(J64=0,"",D64/J64)</f>
        <v>#VALUE!</v>
      </c>
      <c r="M64" s="72" t="s">
        <v>57</v>
      </c>
      <c r="N64" s="23"/>
      <c r="O64" s="111"/>
      <c r="P64" s="21"/>
    </row>
    <row r="65" spans="1:16" ht="15.75" thickBot="1" x14ac:dyDescent="0.3">
      <c r="A65" s="20"/>
      <c r="B65" s="112"/>
      <c r="C65" s="23"/>
      <c r="D65" s="37">
        <f>D61-L61</f>
        <v>0</v>
      </c>
      <c r="E65" s="38" t="s">
        <v>58</v>
      </c>
      <c r="F65" s="62"/>
      <c r="G65" s="196"/>
      <c r="H65" s="203">
        <v>44197</v>
      </c>
      <c r="I65" s="203">
        <v>44561</v>
      </c>
      <c r="J65" s="194">
        <f>IF(ISBLANK(H65),"", IF(ISBLANK(I65),"",IF(YEAR(H65)=YEAR(I65),DATEDIF(H65,I65,"ym")+(DATEDIF(H65,I65,"md")+1)/DAY(DATE(YEAR(H65),MONTH(H65)+1,1)-1),DATEDIF(IF(I65="","",DATE(IF(I65="","",YEAR(I65)),1,1)),I65,"ym")+(DATEDIF(IF(I65="","",DATE(IF(I65="","",YEAR(I65)),1,1)),I65,"md")+1)/DAY(DATE(YEAR(H65),MONTH(H65)+1,1)-1))))</f>
        <v>12</v>
      </c>
      <c r="K65" s="70" t="s">
        <v>14</v>
      </c>
      <c r="L65" s="37">
        <f>IF(J65=0,"",IF(J65="","",D65/J65))</f>
        <v>0</v>
      </c>
      <c r="M65" s="72" t="s">
        <v>57</v>
      </c>
      <c r="N65" s="23"/>
      <c r="O65" s="111"/>
      <c r="P65" s="21"/>
    </row>
    <row r="66" spans="1:16" ht="15.75" thickBot="1" x14ac:dyDescent="0.3">
      <c r="A66" s="20"/>
      <c r="B66" s="112"/>
      <c r="C66" s="23"/>
      <c r="D66" s="37">
        <f>D62-L62</f>
        <v>0</v>
      </c>
      <c r="E66" s="38" t="s">
        <v>58</v>
      </c>
      <c r="F66" s="62"/>
      <c r="G66" s="196"/>
      <c r="H66" s="203">
        <v>43831</v>
      </c>
      <c r="I66" s="203">
        <v>44196</v>
      </c>
      <c r="J66" s="194">
        <f>IF(ISBLANK(H66),"", IF(ISBLANK(I66),"",IF(YEAR(H66)=YEAR(I66),DATEDIF(H66,I66,"ym")+(DATEDIF(H66,I66,"md")+1)/DAY(DATE(YEAR(H66),MONTH(H66)+1,1)-1),DATEDIF(IF(I66="","",DATE(IF(I66="","",YEAR(I66)),1,1)),I66,"ym")+(DATEDIF(IF(I66="","",DATE(IF(I66="","",YEAR(I66)),1,1)),I66,"md")+1)/DAY(DATE(YEAR(H66),MONTH(H66)+1,1)-1))))</f>
        <v>12</v>
      </c>
      <c r="K66" s="70" t="s">
        <v>14</v>
      </c>
      <c r="L66" s="37">
        <f>IF(J66=0,"",IF(J66="","",D66/J66))</f>
        <v>0</v>
      </c>
      <c r="M66" s="72" t="s">
        <v>57</v>
      </c>
      <c r="N66" s="23"/>
      <c r="O66" s="111"/>
      <c r="P66" s="21"/>
    </row>
    <row r="67" spans="1:16" s="28" customFormat="1" ht="12" thickBot="1" x14ac:dyDescent="0.25">
      <c r="A67" s="25"/>
      <c r="B67" s="108"/>
      <c r="C67" s="26"/>
      <c r="D67" s="102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109"/>
      <c r="P67" s="27"/>
    </row>
    <row r="68" spans="1:16" ht="15.75" thickBot="1" x14ac:dyDescent="0.3">
      <c r="A68" s="20"/>
      <c r="B68" s="112"/>
      <c r="C68" s="23"/>
      <c r="D68" s="37" t="e">
        <f>L64</f>
        <v>#VALUE!</v>
      </c>
      <c r="E68" s="38" t="s">
        <v>59</v>
      </c>
      <c r="F68" s="39"/>
      <c r="G68" s="23"/>
      <c r="H68" s="23"/>
      <c r="I68" s="23"/>
      <c r="J68" s="40"/>
      <c r="K68" s="23"/>
      <c r="L68" s="73" t="s">
        <v>60</v>
      </c>
      <c r="M68" s="74"/>
      <c r="N68" s="75"/>
      <c r="O68" s="111"/>
      <c r="P68" s="21"/>
    </row>
    <row r="69" spans="1:16" ht="15.75" thickBot="1" x14ac:dyDescent="0.3">
      <c r="A69" s="20"/>
      <c r="B69" s="112"/>
      <c r="C69" s="23"/>
      <c r="D69" s="37" t="str">
        <f>IF(SUM(D61)=0,"",SUM(D64:D65)/SUM(J64:J65))</f>
        <v/>
      </c>
      <c r="E69" s="38" t="s">
        <v>61</v>
      </c>
      <c r="F69" s="39"/>
      <c r="G69" s="23"/>
      <c r="H69" s="23"/>
      <c r="I69" s="23"/>
      <c r="J69" s="40"/>
      <c r="K69" s="23"/>
      <c r="L69" s="76" t="s">
        <v>62</v>
      </c>
      <c r="M69" s="61"/>
      <c r="N69" s="77"/>
      <c r="O69" s="111"/>
      <c r="P69" s="21"/>
    </row>
    <row r="70" spans="1:16" ht="15.75" thickBot="1" x14ac:dyDescent="0.3">
      <c r="A70" s="20"/>
      <c r="B70" s="112"/>
      <c r="C70" s="23"/>
      <c r="D70" s="37" t="str">
        <f>IF(SUM(D62)=0,"",SUM(D64:D66)/SUM(J64:J66))</f>
        <v/>
      </c>
      <c r="E70" s="38" t="s">
        <v>63</v>
      </c>
      <c r="F70" s="39"/>
      <c r="G70" s="23"/>
      <c r="H70" s="23"/>
      <c r="I70" s="23"/>
      <c r="J70" s="40"/>
      <c r="K70" s="23"/>
      <c r="L70" s="76" t="s">
        <v>47</v>
      </c>
      <c r="M70" s="61"/>
      <c r="N70" s="78">
        <f>D61+D62</f>
        <v>0</v>
      </c>
      <c r="O70" s="111"/>
      <c r="P70" s="21"/>
    </row>
    <row r="71" spans="1:16" ht="15.75" thickBot="1" x14ac:dyDescent="0.3">
      <c r="A71" s="20"/>
      <c r="B71" s="112"/>
      <c r="C71" s="23"/>
      <c r="D71" s="37">
        <f>IF(J65+J66=0,"",(D65+D66)/(J65+J66))</f>
        <v>0</v>
      </c>
      <c r="E71" s="38" t="s">
        <v>45</v>
      </c>
      <c r="F71" s="39"/>
      <c r="G71" s="23"/>
      <c r="H71" s="23"/>
      <c r="I71" s="23"/>
      <c r="J71" s="40"/>
      <c r="K71" s="23"/>
      <c r="L71" s="76" t="s">
        <v>64</v>
      </c>
      <c r="M71" s="61"/>
      <c r="N71" s="79">
        <f>L61+L62</f>
        <v>0</v>
      </c>
      <c r="O71" s="111"/>
      <c r="P71" s="21"/>
    </row>
    <row r="72" spans="1:16" ht="15.75" thickBot="1" x14ac:dyDescent="0.3">
      <c r="A72" s="20"/>
      <c r="B72" s="112"/>
      <c r="C72" s="23"/>
      <c r="D72" s="268" t="s">
        <v>26</v>
      </c>
      <c r="E72" s="268"/>
      <c r="F72" s="268"/>
      <c r="G72" s="23"/>
      <c r="H72" s="23"/>
      <c r="I72" s="23"/>
      <c r="J72" s="23"/>
      <c r="K72" s="23"/>
      <c r="L72" s="80" t="s">
        <v>65</v>
      </c>
      <c r="M72" s="81"/>
      <c r="N72" s="82">
        <f>IF((N70)=0,0,N71/N70)</f>
        <v>0</v>
      </c>
      <c r="O72" s="111"/>
      <c r="P72" s="21"/>
    </row>
    <row r="73" spans="1:16" s="28" customFormat="1" ht="12" thickBot="1" x14ac:dyDescent="0.25">
      <c r="A73" s="25"/>
      <c r="B73" s="108"/>
      <c r="C73" s="26"/>
      <c r="D73" s="26"/>
      <c r="E73" s="26"/>
      <c r="F73" s="26"/>
      <c r="G73" s="26"/>
      <c r="H73" s="26"/>
      <c r="I73" s="26"/>
      <c r="J73" s="26"/>
      <c r="K73" s="26"/>
      <c r="L73" s="99"/>
      <c r="M73" s="103">
        <v>5</v>
      </c>
      <c r="N73" s="101"/>
      <c r="O73" s="109"/>
      <c r="P73" s="27"/>
    </row>
    <row r="74" spans="1:16" ht="15.75" thickBot="1" x14ac:dyDescent="0.3">
      <c r="A74" s="20"/>
      <c r="B74" s="112"/>
      <c r="C74" s="23"/>
      <c r="D74" s="83" t="e">
        <f>MIN(D68:D70)</f>
        <v>#VALUE!</v>
      </c>
      <c r="E74" s="223" t="s">
        <v>66</v>
      </c>
      <c r="F74" s="224"/>
      <c r="G74" s="225" t="s">
        <v>28</v>
      </c>
      <c r="H74" s="226"/>
      <c r="I74" s="226"/>
      <c r="J74" s="227"/>
      <c r="K74" s="227"/>
      <c r="L74" s="227"/>
      <c r="M74" s="135">
        <f>IFERROR(ROUND(CHOOSE(M73,D68,D69,D70,D71,0),0),0)</f>
        <v>0</v>
      </c>
      <c r="N74" s="45" t="e">
        <f>IF(M74=0,D74,M74)</f>
        <v>#VALUE!</v>
      </c>
      <c r="O74" s="111"/>
      <c r="P74" s="21"/>
    </row>
    <row r="75" spans="1:16" s="28" customFormat="1" ht="12" thickBot="1" x14ac:dyDescent="0.25">
      <c r="A75" s="25"/>
      <c r="B75" s="108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109"/>
      <c r="P75" s="27"/>
    </row>
    <row r="76" spans="1:16" ht="19.5" thickBot="1" x14ac:dyDescent="0.3">
      <c r="A76" s="20"/>
      <c r="B76" s="234" t="s">
        <v>67</v>
      </c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65"/>
      <c r="P76" s="21"/>
    </row>
    <row r="77" spans="1:16" ht="16.5" thickBot="1" x14ac:dyDescent="0.3">
      <c r="A77" s="20"/>
      <c r="B77" s="112"/>
      <c r="C77" s="29"/>
      <c r="D77" s="84" t="s">
        <v>68</v>
      </c>
      <c r="E77" s="266"/>
      <c r="F77" s="267"/>
      <c r="G77" s="22"/>
      <c r="H77" s="22"/>
      <c r="I77" s="22"/>
      <c r="J77" s="22"/>
      <c r="K77" s="22"/>
      <c r="L77" s="23"/>
      <c r="M77" s="23"/>
      <c r="N77" s="23"/>
      <c r="O77" s="111"/>
      <c r="P77" s="21"/>
    </row>
    <row r="78" spans="1:16" s="28" customFormat="1" ht="15.75" thickBot="1" x14ac:dyDescent="0.3">
      <c r="A78" s="25"/>
      <c r="B78" s="108"/>
      <c r="C78" s="26"/>
      <c r="D78" s="26"/>
      <c r="E78" s="26"/>
      <c r="H78" s="107" t="s">
        <v>8</v>
      </c>
      <c r="I78" s="107" t="s">
        <v>9</v>
      </c>
      <c r="L78" s="26"/>
      <c r="M78" s="26"/>
      <c r="N78" s="26"/>
      <c r="O78" s="109"/>
      <c r="P78" s="27"/>
    </row>
    <row r="79" spans="1:16" ht="15.75" thickBot="1" x14ac:dyDescent="0.3">
      <c r="A79" s="20"/>
      <c r="B79" s="112" t="s">
        <v>32</v>
      </c>
      <c r="C79" s="23"/>
      <c r="D79" s="15"/>
      <c r="E79" s="38" t="s">
        <v>69</v>
      </c>
      <c r="F79" s="39"/>
      <c r="G79" s="23"/>
      <c r="H79" s="203">
        <v>44562</v>
      </c>
      <c r="I79" s="203"/>
      <c r="J79" s="194" t="str">
        <f>IFERROR(ROUND(IF(ISBLANK(H79),"", IF(ISBLANK(I79),"",IF(YEAR(H79)=YEAR(I79),DATEDIF(H79,I79,"ym")+(DATEDIF(H79,I79,"md")+1)/DAY(DATE(YEAR(H79),MONTH(H79)+1,1)-1),DATEDIF(IF(I79="","",DATE(IF(I79="","",YEAR(I79)),1,1)),I79,"ym")+(DATEDIF(IF(I79="","",DATE(IF(I79="","",YEAR(I79)),1,1)),I79,"md")+1)/DAY(DATE(YEAR(H79),MONTH(H79)+1,1)-1)))),2),"")</f>
        <v/>
      </c>
      <c r="K79" s="70" t="s">
        <v>14</v>
      </c>
      <c r="L79" s="26"/>
      <c r="M79" s="37" t="e">
        <f>IF((J79)=0,"",D79/J79)</f>
        <v>#VALUE!</v>
      </c>
      <c r="N79" s="70" t="s">
        <v>12</v>
      </c>
      <c r="O79" s="111"/>
      <c r="P79" s="21"/>
    </row>
    <row r="80" spans="1:16" ht="15.75" thickBot="1" x14ac:dyDescent="0.3">
      <c r="A80" s="20"/>
      <c r="B80" s="112"/>
      <c r="C80" s="23"/>
      <c r="D80" s="16"/>
      <c r="E80" s="70" t="s">
        <v>70</v>
      </c>
      <c r="F80" s="206">
        <v>2021</v>
      </c>
      <c r="G80" s="23"/>
      <c r="H80" s="23"/>
      <c r="I80" s="23"/>
      <c r="J80" s="204">
        <v>12</v>
      </c>
      <c r="K80" s="70" t="s">
        <v>14</v>
      </c>
      <c r="L80" s="26"/>
      <c r="M80" s="37">
        <f>IF((J80)=0,"",D80/J80)</f>
        <v>0</v>
      </c>
      <c r="N80" s="70" t="s">
        <v>12</v>
      </c>
      <c r="O80" s="111"/>
      <c r="P80" s="21"/>
    </row>
    <row r="81" spans="1:16" ht="15.75" thickBot="1" x14ac:dyDescent="0.3">
      <c r="A81" s="20"/>
      <c r="B81" s="112"/>
      <c r="C81" s="23"/>
      <c r="D81" s="17"/>
      <c r="E81" s="70" t="s">
        <v>70</v>
      </c>
      <c r="F81" s="207">
        <v>2020</v>
      </c>
      <c r="G81" s="23"/>
      <c r="H81" s="23"/>
      <c r="I81" s="23"/>
      <c r="J81" s="205">
        <v>12</v>
      </c>
      <c r="K81" s="70" t="s">
        <v>14</v>
      </c>
      <c r="L81" s="26"/>
      <c r="M81" s="37">
        <f>IF((J81)=0,"",D81/J81)</f>
        <v>0</v>
      </c>
      <c r="N81" s="70" t="s">
        <v>12</v>
      </c>
      <c r="O81" s="111"/>
      <c r="P81" s="21"/>
    </row>
    <row r="82" spans="1:16" s="28" customFormat="1" ht="12" thickBot="1" x14ac:dyDescent="0.25">
      <c r="A82" s="25"/>
      <c r="B82" s="108"/>
      <c r="C82" s="26"/>
      <c r="D82" s="102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109"/>
      <c r="P82" s="27"/>
    </row>
    <row r="83" spans="1:16" ht="15.75" thickBot="1" x14ac:dyDescent="0.3">
      <c r="A83" s="20"/>
      <c r="B83" s="112"/>
      <c r="C83" s="23"/>
      <c r="D83" s="64" t="e">
        <f>M79</f>
        <v>#VALUE!</v>
      </c>
      <c r="E83" s="38" t="s">
        <v>71</v>
      </c>
      <c r="F83" s="39"/>
      <c r="G83" s="23"/>
      <c r="H83" s="23"/>
      <c r="I83" s="23"/>
      <c r="J83" s="45"/>
      <c r="K83" s="23"/>
      <c r="L83" s="23"/>
      <c r="M83" s="23"/>
      <c r="N83" s="23"/>
      <c r="O83" s="111"/>
      <c r="P83" s="21"/>
    </row>
    <row r="84" spans="1:16" ht="15.75" thickBot="1" x14ac:dyDescent="0.3">
      <c r="A84" s="20"/>
      <c r="B84" s="112"/>
      <c r="C84" s="23"/>
      <c r="D84" s="65">
        <f>IF(SUM(J79:J80)=0,"",SUM(D79:D80)/SUM(J79:J80))</f>
        <v>0</v>
      </c>
      <c r="E84" s="38" t="s">
        <v>72</v>
      </c>
      <c r="F84" s="39"/>
      <c r="G84" s="23"/>
      <c r="H84" s="23"/>
      <c r="I84" s="23"/>
      <c r="J84" s="40"/>
      <c r="K84" s="23"/>
      <c r="L84" s="23"/>
      <c r="M84" s="23"/>
      <c r="N84" s="23"/>
      <c r="O84" s="111"/>
      <c r="P84" s="21"/>
    </row>
    <row r="85" spans="1:16" ht="15.75" thickBot="1" x14ac:dyDescent="0.3">
      <c r="A85" s="20"/>
      <c r="B85" s="112"/>
      <c r="C85" s="23"/>
      <c r="D85" s="66">
        <f>IF(SUM(J79:J81)=0,"",SUM(D79:D81)/SUM(J79:J81))</f>
        <v>0</v>
      </c>
      <c r="E85" s="38" t="s">
        <v>73</v>
      </c>
      <c r="F85" s="39"/>
      <c r="G85" s="23"/>
      <c r="H85" s="23"/>
      <c r="I85" s="23"/>
      <c r="J85" s="85"/>
      <c r="K85" s="23"/>
      <c r="L85" s="23"/>
      <c r="M85" s="23"/>
      <c r="N85" s="23"/>
      <c r="O85" s="111"/>
      <c r="P85" s="21"/>
    </row>
    <row r="86" spans="1:16" ht="15.75" thickBot="1" x14ac:dyDescent="0.3">
      <c r="A86" s="20"/>
      <c r="B86" s="112"/>
      <c r="C86" s="23"/>
      <c r="D86" s="67">
        <f>IF((J80+J81=0),"",(D80+D81)/(J80+J81))</f>
        <v>0</v>
      </c>
      <c r="E86" s="38" t="s">
        <v>45</v>
      </c>
      <c r="F86" s="39"/>
      <c r="G86" s="23"/>
      <c r="H86" s="23"/>
      <c r="I86" s="23"/>
      <c r="J86" s="85"/>
      <c r="K86" s="23"/>
      <c r="L86" s="23"/>
      <c r="M86" s="23"/>
      <c r="N86" s="23"/>
      <c r="O86" s="111"/>
      <c r="P86" s="21"/>
    </row>
    <row r="87" spans="1:16" ht="15.75" thickBot="1" x14ac:dyDescent="0.3">
      <c r="A87" s="20"/>
      <c r="B87" s="112"/>
      <c r="C87" s="23"/>
      <c r="D87" s="254" t="s">
        <v>26</v>
      </c>
      <c r="E87" s="255"/>
      <c r="F87" s="256"/>
      <c r="G87" s="23"/>
      <c r="H87" s="23"/>
      <c r="I87" s="23"/>
      <c r="J87" s="85"/>
      <c r="K87" s="23"/>
      <c r="L87" s="23"/>
      <c r="M87" s="23"/>
      <c r="N87" s="23"/>
      <c r="O87" s="111"/>
      <c r="P87" s="21"/>
    </row>
    <row r="88" spans="1:16" s="28" customFormat="1" ht="12" thickBot="1" x14ac:dyDescent="0.25">
      <c r="A88" s="25"/>
      <c r="B88" s="108"/>
      <c r="C88" s="26"/>
      <c r="D88" s="26"/>
      <c r="E88" s="26" t="s">
        <v>32</v>
      </c>
      <c r="F88" s="26"/>
      <c r="G88" s="26"/>
      <c r="H88" s="26"/>
      <c r="I88" s="26"/>
      <c r="J88" s="26"/>
      <c r="K88" s="26"/>
      <c r="L88" s="26"/>
      <c r="M88" s="8">
        <v>1</v>
      </c>
      <c r="N88" s="26"/>
      <c r="O88" s="109"/>
      <c r="P88" s="27"/>
    </row>
    <row r="89" spans="1:16" ht="15.75" thickBot="1" x14ac:dyDescent="0.3">
      <c r="A89" s="20"/>
      <c r="B89" s="112"/>
      <c r="C89" s="23"/>
      <c r="D89" s="86" t="e">
        <f>MIN(D83:D85)</f>
        <v>#VALUE!</v>
      </c>
      <c r="E89" s="69" t="s">
        <v>74</v>
      </c>
      <c r="F89" s="87"/>
      <c r="G89" s="225" t="s">
        <v>28</v>
      </c>
      <c r="H89" s="226"/>
      <c r="I89" s="226"/>
      <c r="J89" s="227"/>
      <c r="K89" s="227"/>
      <c r="L89" s="227"/>
      <c r="M89" s="134">
        <f>IFERROR(ROUND(CHOOSE(M88,D83,D84,D85,D86,0),0),0)</f>
        <v>0</v>
      </c>
      <c r="N89" s="45" t="e">
        <f>IF(M89=0,D89,M89)</f>
        <v>#VALUE!</v>
      </c>
      <c r="O89" s="111"/>
      <c r="P89" s="21"/>
    </row>
    <row r="90" spans="1:16" s="28" customFormat="1" ht="12" thickBot="1" x14ac:dyDescent="0.25">
      <c r="A90" s="25"/>
      <c r="B90" s="108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109"/>
      <c r="P90" s="27"/>
    </row>
    <row r="91" spans="1:16" ht="18" customHeight="1" thickBot="1" x14ac:dyDescent="0.3">
      <c r="A91" s="20"/>
      <c r="B91" s="234" t="s">
        <v>75</v>
      </c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65"/>
      <c r="P91" s="21"/>
    </row>
    <row r="92" spans="1:16" ht="15.75" thickBot="1" x14ac:dyDescent="0.3">
      <c r="A92" s="20"/>
      <c r="B92" s="112"/>
      <c r="C92" s="23"/>
      <c r="D92" s="23" t="s">
        <v>76</v>
      </c>
      <c r="E92" s="23"/>
      <c r="F92" s="23"/>
      <c r="G92" s="23"/>
      <c r="H92" s="23"/>
      <c r="I92" s="23"/>
      <c r="J92" s="23"/>
      <c r="K92" s="23"/>
      <c r="L92" s="88"/>
      <c r="M92" s="88"/>
      <c r="N92" s="23"/>
      <c r="O92" s="111"/>
      <c r="P92" s="21"/>
    </row>
    <row r="93" spans="1:16" ht="15" customHeight="1" thickBot="1" x14ac:dyDescent="0.3">
      <c r="A93" s="20"/>
      <c r="B93" s="112"/>
      <c r="C93" s="23"/>
      <c r="D93" s="18"/>
      <c r="E93" s="70" t="s">
        <v>77</v>
      </c>
      <c r="F93" s="7"/>
      <c r="G93" s="23"/>
      <c r="H93" s="23"/>
      <c r="I93" s="23"/>
      <c r="J93" s="89">
        <f>D93/12</f>
        <v>0</v>
      </c>
      <c r="K93" s="223" t="s">
        <v>78</v>
      </c>
      <c r="L93" s="224"/>
      <c r="M93" s="262" t="s">
        <v>79</v>
      </c>
      <c r="N93" s="263"/>
      <c r="O93" s="264"/>
      <c r="P93" s="21" t="b">
        <v>0</v>
      </c>
    </row>
    <row r="94" spans="1:16" ht="15.75" thickBot="1" x14ac:dyDescent="0.3">
      <c r="A94" s="20"/>
      <c r="B94" s="112"/>
      <c r="C94" s="23"/>
      <c r="D94" s="19"/>
      <c r="E94" s="70" t="s">
        <v>77</v>
      </c>
      <c r="F94" s="7"/>
      <c r="G94" s="23"/>
      <c r="H94" s="23"/>
      <c r="I94" s="23"/>
      <c r="J94" s="90">
        <f>(D93+D94)/24</f>
        <v>0</v>
      </c>
      <c r="K94" s="223" t="s">
        <v>80</v>
      </c>
      <c r="L94" s="224"/>
      <c r="M94" s="262"/>
      <c r="N94" s="263"/>
      <c r="O94" s="264"/>
      <c r="P94" s="21" t="b">
        <v>0</v>
      </c>
    </row>
    <row r="95" spans="1:16" ht="15.75" thickBot="1" x14ac:dyDescent="0.3">
      <c r="A95" s="20"/>
      <c r="B95" s="112"/>
      <c r="C95" s="23"/>
      <c r="D95" s="5">
        <v>3</v>
      </c>
      <c r="E95" s="91"/>
      <c r="F95" s="91"/>
      <c r="G95" s="23"/>
      <c r="H95" s="23"/>
      <c r="I95" s="23"/>
      <c r="J95" s="240" t="s">
        <v>81</v>
      </c>
      <c r="K95" s="241"/>
      <c r="L95" s="241"/>
      <c r="M95" s="242"/>
      <c r="N95" s="22"/>
      <c r="O95" s="117"/>
      <c r="P95" s="21"/>
    </row>
    <row r="96" spans="1:16" ht="15.75" thickBot="1" x14ac:dyDescent="0.3">
      <c r="A96" s="20"/>
      <c r="B96" s="112"/>
      <c r="C96" s="23"/>
      <c r="D96" s="92">
        <f>ROUND(CHOOSE(D95,-J93,-J94,0),0)</f>
        <v>0</v>
      </c>
      <c r="E96" s="91"/>
      <c r="F96" s="91"/>
      <c r="G96" s="23"/>
      <c r="H96" s="23"/>
      <c r="I96" s="23"/>
      <c r="J96" s="243"/>
      <c r="K96" s="244"/>
      <c r="L96" s="244"/>
      <c r="M96" s="245"/>
      <c r="N96" s="23"/>
      <c r="O96" s="118">
        <f>IF(P93=TRUE,J93,IF(P94=TRUE,J94,0))</f>
        <v>0</v>
      </c>
      <c r="P96" s="21"/>
    </row>
    <row r="97" spans="1:16" s="28" customFormat="1" ht="12" thickBot="1" x14ac:dyDescent="0.25">
      <c r="A97" s="25"/>
      <c r="B97" s="108"/>
      <c r="C97" s="26"/>
      <c r="D97" s="26"/>
      <c r="E97" s="26"/>
      <c r="F97" s="26"/>
      <c r="G97" s="26"/>
      <c r="H97" s="26"/>
      <c r="I97" s="26"/>
      <c r="J97" s="26"/>
      <c r="K97" s="26"/>
      <c r="L97" s="104"/>
      <c r="M97" s="104"/>
      <c r="N97" s="26"/>
      <c r="O97" s="109"/>
      <c r="P97" s="27"/>
    </row>
    <row r="98" spans="1:16" ht="19.5" thickBot="1" x14ac:dyDescent="0.3">
      <c r="A98" s="20"/>
      <c r="B98" s="234" t="s">
        <v>82</v>
      </c>
      <c r="C98" s="235"/>
      <c r="D98" s="236"/>
      <c r="E98" s="199">
        <f>SUM(M22+M39+M55+M74+M89+D96)</f>
        <v>0</v>
      </c>
      <c r="F98" s="23"/>
      <c r="G98" s="23"/>
      <c r="H98" s="23"/>
      <c r="I98" s="23"/>
      <c r="J98" s="23"/>
      <c r="K98" s="23"/>
      <c r="L98" s="88"/>
      <c r="M98" s="88"/>
      <c r="N98" s="23"/>
      <c r="O98" s="111"/>
      <c r="P98" s="21"/>
    </row>
    <row r="99" spans="1:16" s="28" customFormat="1" ht="12" thickBot="1" x14ac:dyDescent="0.25">
      <c r="A99" s="25"/>
      <c r="B99" s="119"/>
      <c r="C99" s="105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20"/>
      <c r="P99" s="27"/>
    </row>
    <row r="100" spans="1:16" ht="18" thickBot="1" x14ac:dyDescent="0.3">
      <c r="A100" s="20"/>
      <c r="B100" s="231" t="s">
        <v>83</v>
      </c>
      <c r="C100" s="232"/>
      <c r="D100" s="23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121"/>
      <c r="P100" s="21"/>
    </row>
    <row r="101" spans="1:16" x14ac:dyDescent="0.25">
      <c r="A101" s="20"/>
      <c r="B101" s="208"/>
      <c r="C101" s="209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1"/>
      <c r="P101" s="21"/>
    </row>
    <row r="102" spans="1:16" x14ac:dyDescent="0.25">
      <c r="A102" s="20"/>
      <c r="B102" s="212"/>
      <c r="C102" s="213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5"/>
      <c r="P102" s="21"/>
    </row>
    <row r="103" spans="1:16" x14ac:dyDescent="0.25">
      <c r="A103" s="20"/>
      <c r="B103" s="212"/>
      <c r="C103" s="213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5"/>
      <c r="P103" s="21"/>
    </row>
    <row r="104" spans="1:16" x14ac:dyDescent="0.25">
      <c r="A104" s="20"/>
      <c r="B104" s="212"/>
      <c r="C104" s="213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5"/>
      <c r="P104" s="21"/>
    </row>
    <row r="105" spans="1:16" x14ac:dyDescent="0.25">
      <c r="A105" s="20"/>
      <c r="B105" s="212"/>
      <c r="C105" s="213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5"/>
      <c r="P105" s="21"/>
    </row>
    <row r="106" spans="1:16" x14ac:dyDescent="0.25">
      <c r="A106" s="20"/>
      <c r="B106" s="212"/>
      <c r="C106" s="213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5"/>
      <c r="P106" s="21"/>
    </row>
    <row r="107" spans="1:16" x14ac:dyDescent="0.25">
      <c r="A107" s="20"/>
      <c r="B107" s="212"/>
      <c r="C107" s="213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5"/>
      <c r="P107" s="21"/>
    </row>
    <row r="108" spans="1:16" ht="15.75" thickBot="1" x14ac:dyDescent="0.3">
      <c r="A108" s="20"/>
      <c r="B108" s="216"/>
      <c r="C108" s="217"/>
      <c r="D108" s="217"/>
      <c r="E108" s="217"/>
      <c r="F108" s="217"/>
      <c r="G108" s="217"/>
      <c r="H108" s="217"/>
      <c r="I108" s="217"/>
      <c r="J108" s="217"/>
      <c r="K108" s="217"/>
      <c r="L108" s="217"/>
      <c r="M108" s="217"/>
      <c r="N108" s="217"/>
      <c r="O108" s="218"/>
      <c r="P108" s="21"/>
    </row>
    <row r="109" spans="1:16" ht="15.75" thickTop="1" x14ac:dyDescent="0.25">
      <c r="A109" s="20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1"/>
    </row>
    <row r="110" spans="1:16" x14ac:dyDescent="0.25">
      <c r="A110" s="20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1"/>
    </row>
    <row r="111" spans="1:16" x14ac:dyDescent="0.25">
      <c r="A111" s="20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1"/>
    </row>
    <row r="112" spans="1:16" x14ac:dyDescent="0.25">
      <c r="A112" s="20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1"/>
    </row>
    <row r="113" spans="1:16" x14ac:dyDescent="0.25">
      <c r="A113" s="20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1"/>
    </row>
    <row r="114" spans="1:16" x14ac:dyDescent="0.25">
      <c r="A114" s="20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1"/>
    </row>
    <row r="115" spans="1:16" x14ac:dyDescent="0.25">
      <c r="A115" s="20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1"/>
    </row>
    <row r="116" spans="1:16" x14ac:dyDescent="0.25">
      <c r="A116" s="20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1"/>
    </row>
    <row r="117" spans="1:16" x14ac:dyDescent="0.25">
      <c r="A117" s="20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1"/>
    </row>
    <row r="118" spans="1:16" x14ac:dyDescent="0.25">
      <c r="A118" s="20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1"/>
    </row>
    <row r="119" spans="1:16" x14ac:dyDescent="0.25">
      <c r="A119" s="20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1"/>
    </row>
    <row r="120" spans="1:16" x14ac:dyDescent="0.25">
      <c r="A120" s="20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1"/>
    </row>
    <row r="121" spans="1:16" x14ac:dyDescent="0.25">
      <c r="A121" s="20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1"/>
    </row>
    <row r="122" spans="1:16" x14ac:dyDescent="0.25">
      <c r="A122" s="20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1"/>
    </row>
    <row r="123" spans="1:16" x14ac:dyDescent="0.25">
      <c r="A123" s="20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1"/>
    </row>
    <row r="124" spans="1:16" x14ac:dyDescent="0.25">
      <c r="A124" s="20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1"/>
    </row>
    <row r="125" spans="1:16" x14ac:dyDescent="0.25">
      <c r="A125" s="20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1"/>
    </row>
    <row r="126" spans="1:16" x14ac:dyDescent="0.25">
      <c r="A126" s="20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1"/>
    </row>
    <row r="127" spans="1:16" x14ac:dyDescent="0.25">
      <c r="A127" s="20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1"/>
    </row>
    <row r="128" spans="1:16" x14ac:dyDescent="0.25">
      <c r="A128" s="20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1"/>
    </row>
    <row r="129" spans="1:16" x14ac:dyDescent="0.25">
      <c r="A129" s="20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1"/>
    </row>
    <row r="130" spans="1:16" x14ac:dyDescent="0.25">
      <c r="A130" s="20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1"/>
    </row>
    <row r="131" spans="1:16" x14ac:dyDescent="0.25">
      <c r="A131" s="20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1"/>
    </row>
    <row r="132" spans="1:16" x14ac:dyDescent="0.25">
      <c r="A132" s="20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1"/>
    </row>
    <row r="133" spans="1:16" x14ac:dyDescent="0.25">
      <c r="A133" s="20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1"/>
    </row>
    <row r="134" spans="1:16" x14ac:dyDescent="0.25">
      <c r="A134" s="20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1"/>
    </row>
    <row r="135" spans="1:16" x14ac:dyDescent="0.25">
      <c r="A135" s="20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1"/>
    </row>
    <row r="136" spans="1:16" x14ac:dyDescent="0.25">
      <c r="A136" s="20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1"/>
    </row>
    <row r="137" spans="1:16" x14ac:dyDescent="0.25">
      <c r="A137" s="20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1"/>
    </row>
    <row r="138" spans="1:16" x14ac:dyDescent="0.25">
      <c r="A138" s="20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1"/>
    </row>
    <row r="139" spans="1:16" x14ac:dyDescent="0.25">
      <c r="A139" s="20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1"/>
    </row>
    <row r="140" spans="1:16" x14ac:dyDescent="0.25">
      <c r="A140" s="20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1"/>
    </row>
    <row r="141" spans="1:16" x14ac:dyDescent="0.25">
      <c r="A141" s="20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1"/>
    </row>
    <row r="142" spans="1:16" x14ac:dyDescent="0.25">
      <c r="A142" s="20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1"/>
    </row>
    <row r="143" spans="1:16" x14ac:dyDescent="0.25">
      <c r="A143" s="20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1"/>
    </row>
    <row r="144" spans="1:16" x14ac:dyDescent="0.25">
      <c r="A144" s="20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1"/>
    </row>
    <row r="145" spans="1:16" x14ac:dyDescent="0.25">
      <c r="A145" s="20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1"/>
    </row>
    <row r="146" spans="1:16" x14ac:dyDescent="0.25">
      <c r="A146" s="20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1"/>
    </row>
    <row r="147" spans="1:16" x14ac:dyDescent="0.25">
      <c r="A147" s="20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1"/>
    </row>
    <row r="148" spans="1:16" x14ac:dyDescent="0.25">
      <c r="A148" s="20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1"/>
    </row>
    <row r="149" spans="1:16" x14ac:dyDescent="0.25">
      <c r="A149" s="20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1"/>
    </row>
    <row r="150" spans="1:16" x14ac:dyDescent="0.25">
      <c r="A150" s="20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1"/>
    </row>
    <row r="151" spans="1:16" x14ac:dyDescent="0.25">
      <c r="A151" s="20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1"/>
    </row>
    <row r="152" spans="1:16" x14ac:dyDescent="0.25">
      <c r="A152" s="20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1"/>
    </row>
    <row r="153" spans="1:16" x14ac:dyDescent="0.25">
      <c r="A153" s="20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1"/>
    </row>
    <row r="154" spans="1:16" x14ac:dyDescent="0.25">
      <c r="A154" s="20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1"/>
    </row>
    <row r="155" spans="1:16" x14ac:dyDescent="0.25">
      <c r="A155" s="20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1"/>
    </row>
    <row r="156" spans="1:16" x14ac:dyDescent="0.25">
      <c r="A156" s="20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1"/>
    </row>
    <row r="157" spans="1:16" x14ac:dyDescent="0.25">
      <c r="A157" s="20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1"/>
    </row>
    <row r="158" spans="1:16" x14ac:dyDescent="0.25">
      <c r="A158" s="20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1"/>
    </row>
    <row r="159" spans="1:16" x14ac:dyDescent="0.25">
      <c r="A159" s="20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1"/>
    </row>
    <row r="160" spans="1:16" x14ac:dyDescent="0.25">
      <c r="A160" s="20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1"/>
    </row>
    <row r="161" spans="1:16" x14ac:dyDescent="0.25">
      <c r="A161" s="20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1"/>
    </row>
    <row r="162" spans="1:16" x14ac:dyDescent="0.25">
      <c r="A162" s="20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1"/>
    </row>
    <row r="163" spans="1:16" x14ac:dyDescent="0.25">
      <c r="A163" s="20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1"/>
    </row>
    <row r="164" spans="1:16" x14ac:dyDescent="0.25">
      <c r="A164" s="20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1"/>
    </row>
    <row r="165" spans="1:16" x14ac:dyDescent="0.25">
      <c r="A165" s="20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1"/>
    </row>
    <row r="166" spans="1:16" x14ac:dyDescent="0.25">
      <c r="A166" s="20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1"/>
    </row>
    <row r="167" spans="1:16" x14ac:dyDescent="0.25">
      <c r="A167" s="20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1"/>
    </row>
    <row r="168" spans="1:16" x14ac:dyDescent="0.25">
      <c r="A168" s="20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1"/>
    </row>
    <row r="169" spans="1:16" x14ac:dyDescent="0.25">
      <c r="A169" s="20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1"/>
    </row>
    <row r="170" spans="1:16" x14ac:dyDescent="0.25">
      <c r="A170" s="20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1"/>
    </row>
    <row r="171" spans="1:16" x14ac:dyDescent="0.25">
      <c r="A171" s="20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1"/>
    </row>
    <row r="172" spans="1:16" x14ac:dyDescent="0.25">
      <c r="A172" s="20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1"/>
    </row>
    <row r="173" spans="1:16" x14ac:dyDescent="0.25">
      <c r="A173" s="20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1"/>
    </row>
    <row r="174" spans="1:16" x14ac:dyDescent="0.25">
      <c r="A174" s="20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1"/>
    </row>
    <row r="175" spans="1:16" x14ac:dyDescent="0.25">
      <c r="A175" s="20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1"/>
    </row>
    <row r="176" spans="1:16" x14ac:dyDescent="0.25">
      <c r="A176" s="20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1"/>
    </row>
    <row r="177" spans="1:16" x14ac:dyDescent="0.25">
      <c r="A177" s="20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1"/>
    </row>
    <row r="178" spans="1:16" x14ac:dyDescent="0.25">
      <c r="A178" s="20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1"/>
    </row>
    <row r="179" spans="1:16" x14ac:dyDescent="0.25">
      <c r="A179" s="20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1"/>
    </row>
    <row r="180" spans="1:16" x14ac:dyDescent="0.25">
      <c r="A180" s="20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1"/>
    </row>
    <row r="181" spans="1:16" x14ac:dyDescent="0.25">
      <c r="A181" s="20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1"/>
    </row>
    <row r="182" spans="1:16" x14ac:dyDescent="0.25">
      <c r="A182" s="20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1"/>
    </row>
    <row r="183" spans="1:16" x14ac:dyDescent="0.25">
      <c r="A183" s="20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1"/>
    </row>
    <row r="184" spans="1:16" x14ac:dyDescent="0.25">
      <c r="A184" s="20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1"/>
    </row>
    <row r="185" spans="1:16" x14ac:dyDescent="0.25">
      <c r="A185" s="20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1"/>
    </row>
    <row r="186" spans="1:16" x14ac:dyDescent="0.25">
      <c r="A186" s="20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1"/>
    </row>
    <row r="187" spans="1:16" x14ac:dyDescent="0.25">
      <c r="A187" s="20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1"/>
    </row>
    <row r="188" spans="1:16" x14ac:dyDescent="0.25">
      <c r="A188" s="20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1"/>
    </row>
    <row r="189" spans="1:16" x14ac:dyDescent="0.25">
      <c r="A189" s="20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1"/>
    </row>
    <row r="190" spans="1:16" x14ac:dyDescent="0.25">
      <c r="A190" s="20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1"/>
    </row>
    <row r="191" spans="1:16" x14ac:dyDescent="0.25">
      <c r="A191" s="20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1"/>
    </row>
    <row r="192" spans="1:16" x14ac:dyDescent="0.25">
      <c r="A192" s="20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1"/>
    </row>
    <row r="193" spans="1:16" x14ac:dyDescent="0.25">
      <c r="A193" s="20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1"/>
    </row>
    <row r="194" spans="1:16" x14ac:dyDescent="0.25">
      <c r="A194" s="20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1"/>
    </row>
    <row r="195" spans="1:16" x14ac:dyDescent="0.25">
      <c r="A195" s="20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1"/>
    </row>
    <row r="196" spans="1:16" x14ac:dyDescent="0.25">
      <c r="A196" s="20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1"/>
    </row>
    <row r="197" spans="1:16" x14ac:dyDescent="0.25">
      <c r="A197" s="20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1"/>
    </row>
    <row r="198" spans="1:16" x14ac:dyDescent="0.25">
      <c r="A198" s="20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1"/>
    </row>
    <row r="199" spans="1:16" x14ac:dyDescent="0.25">
      <c r="A199" s="20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1"/>
    </row>
    <row r="200" spans="1:16" x14ac:dyDescent="0.25">
      <c r="A200" s="20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1"/>
    </row>
    <row r="201" spans="1:16" x14ac:dyDescent="0.25">
      <c r="A201" s="20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1"/>
    </row>
    <row r="202" spans="1:16" x14ac:dyDescent="0.25">
      <c r="A202" s="20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1"/>
    </row>
    <row r="203" spans="1:16" x14ac:dyDescent="0.25">
      <c r="A203" s="20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1"/>
    </row>
    <row r="204" spans="1:16" x14ac:dyDescent="0.25">
      <c r="A204" s="20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1"/>
    </row>
    <row r="205" spans="1:16" x14ac:dyDescent="0.25">
      <c r="A205" s="20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1"/>
    </row>
    <row r="206" spans="1:16" x14ac:dyDescent="0.25">
      <c r="A206" s="20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1"/>
    </row>
    <row r="207" spans="1:16" x14ac:dyDescent="0.25">
      <c r="A207" s="20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1"/>
    </row>
    <row r="208" spans="1:16" x14ac:dyDescent="0.25">
      <c r="A208" s="20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1"/>
    </row>
    <row r="209" spans="1:16" x14ac:dyDescent="0.25">
      <c r="A209" s="20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1"/>
    </row>
    <row r="210" spans="1:16" x14ac:dyDescent="0.25">
      <c r="A210" s="20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1"/>
    </row>
    <row r="211" spans="1:16" x14ac:dyDescent="0.25">
      <c r="A211" s="20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1"/>
    </row>
    <row r="212" spans="1:16" x14ac:dyDescent="0.25">
      <c r="A212" s="20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1"/>
    </row>
    <row r="213" spans="1:16" x14ac:dyDescent="0.25">
      <c r="A213" s="20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1"/>
    </row>
    <row r="214" spans="1:16" x14ac:dyDescent="0.25">
      <c r="A214" s="20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1"/>
    </row>
    <row r="215" spans="1:16" x14ac:dyDescent="0.25">
      <c r="A215" s="20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1"/>
    </row>
    <row r="216" spans="1:16" x14ac:dyDescent="0.25">
      <c r="A216" s="20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1"/>
    </row>
    <row r="217" spans="1:16" x14ac:dyDescent="0.25">
      <c r="A217" s="20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1"/>
    </row>
    <row r="218" spans="1:16" x14ac:dyDescent="0.25">
      <c r="A218" s="20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1"/>
    </row>
    <row r="219" spans="1:16" x14ac:dyDescent="0.25">
      <c r="A219" s="20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1"/>
    </row>
    <row r="220" spans="1:16" x14ac:dyDescent="0.25">
      <c r="A220" s="20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1"/>
    </row>
    <row r="221" spans="1:16" x14ac:dyDescent="0.25">
      <c r="A221" s="20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1"/>
    </row>
    <row r="222" spans="1:16" x14ac:dyDescent="0.25">
      <c r="A222" s="20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1"/>
    </row>
    <row r="223" spans="1:16" x14ac:dyDescent="0.25">
      <c r="A223" s="20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1"/>
    </row>
    <row r="224" spans="1:16" x14ac:dyDescent="0.25">
      <c r="A224" s="20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1"/>
    </row>
    <row r="225" spans="1:16" x14ac:dyDescent="0.25">
      <c r="A225" s="20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1"/>
    </row>
    <row r="226" spans="1:16" x14ac:dyDescent="0.25">
      <c r="A226" s="20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1"/>
    </row>
    <row r="227" spans="1:16" x14ac:dyDescent="0.25">
      <c r="A227" s="20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1"/>
    </row>
    <row r="228" spans="1:16" x14ac:dyDescent="0.25">
      <c r="A228" s="20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1"/>
    </row>
    <row r="229" spans="1:16" x14ac:dyDescent="0.25">
      <c r="A229" s="20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1"/>
    </row>
    <row r="230" spans="1:16" x14ac:dyDescent="0.25">
      <c r="A230" s="20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1"/>
    </row>
    <row r="231" spans="1:16" x14ac:dyDescent="0.25">
      <c r="A231" s="20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1"/>
    </row>
    <row r="232" spans="1:16" x14ac:dyDescent="0.25">
      <c r="A232" s="20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1"/>
    </row>
    <row r="233" spans="1:16" x14ac:dyDescent="0.25">
      <c r="A233" s="20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1"/>
    </row>
    <row r="234" spans="1:16" x14ac:dyDescent="0.25">
      <c r="A234" s="20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1"/>
    </row>
    <row r="235" spans="1:16" x14ac:dyDescent="0.25">
      <c r="A235" s="20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1"/>
    </row>
    <row r="236" spans="1:16" x14ac:dyDescent="0.25">
      <c r="A236" s="20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1"/>
    </row>
    <row r="237" spans="1:16" x14ac:dyDescent="0.25">
      <c r="A237" s="20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1"/>
    </row>
    <row r="238" spans="1:16" x14ac:dyDescent="0.25">
      <c r="A238" s="20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1"/>
    </row>
    <row r="239" spans="1:16" x14ac:dyDescent="0.25">
      <c r="A239" s="20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1"/>
    </row>
    <row r="240" spans="1:16" x14ac:dyDescent="0.25">
      <c r="A240" s="20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1"/>
    </row>
    <row r="241" spans="1:16" x14ac:dyDescent="0.25">
      <c r="A241" s="20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1"/>
    </row>
    <row r="242" spans="1:16" x14ac:dyDescent="0.25">
      <c r="A242" s="20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1"/>
    </row>
    <row r="243" spans="1:16" x14ac:dyDescent="0.25">
      <c r="A243" s="20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1"/>
    </row>
    <row r="244" spans="1:16" x14ac:dyDescent="0.25">
      <c r="A244" s="20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1"/>
    </row>
    <row r="245" spans="1:16" x14ac:dyDescent="0.25">
      <c r="A245" s="20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1"/>
    </row>
    <row r="246" spans="1:16" x14ac:dyDescent="0.25">
      <c r="A246" s="20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1"/>
    </row>
    <row r="247" spans="1:16" x14ac:dyDescent="0.25">
      <c r="A247" s="20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1"/>
    </row>
    <row r="248" spans="1:16" x14ac:dyDescent="0.25">
      <c r="A248" s="20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1"/>
    </row>
    <row r="249" spans="1:16" x14ac:dyDescent="0.25">
      <c r="A249" s="20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1"/>
    </row>
    <row r="250" spans="1:16" x14ac:dyDescent="0.25">
      <c r="A250" s="20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1"/>
    </row>
    <row r="251" spans="1:16" x14ac:dyDescent="0.25">
      <c r="A251" s="20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1"/>
    </row>
    <row r="252" spans="1:16" x14ac:dyDescent="0.25">
      <c r="A252" s="20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1"/>
    </row>
    <row r="253" spans="1:16" x14ac:dyDescent="0.25">
      <c r="A253" s="20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1"/>
    </row>
    <row r="254" spans="1:16" x14ac:dyDescent="0.25">
      <c r="A254" s="20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1"/>
    </row>
    <row r="255" spans="1:16" x14ac:dyDescent="0.25">
      <c r="A255" s="20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1"/>
    </row>
    <row r="256" spans="1:16" x14ac:dyDescent="0.25">
      <c r="A256" s="20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1"/>
    </row>
    <row r="257" spans="1:16" x14ac:dyDescent="0.25">
      <c r="A257" s="20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1"/>
    </row>
    <row r="258" spans="1:16" x14ac:dyDescent="0.25">
      <c r="A258" s="20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1"/>
    </row>
    <row r="259" spans="1:16" x14ac:dyDescent="0.25">
      <c r="A259" s="20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1"/>
    </row>
    <row r="260" spans="1:16" x14ac:dyDescent="0.25">
      <c r="A260" s="20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1"/>
    </row>
    <row r="261" spans="1:16" x14ac:dyDescent="0.25">
      <c r="A261" s="20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1"/>
    </row>
    <row r="262" spans="1:16" x14ac:dyDescent="0.25">
      <c r="A262" s="20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1"/>
    </row>
    <row r="263" spans="1:16" x14ac:dyDescent="0.25">
      <c r="A263" s="20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1"/>
    </row>
    <row r="264" spans="1:16" x14ac:dyDescent="0.25">
      <c r="A264" s="20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1"/>
    </row>
    <row r="265" spans="1:16" x14ac:dyDescent="0.25">
      <c r="A265" s="20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1"/>
    </row>
    <row r="266" spans="1:16" x14ac:dyDescent="0.25">
      <c r="A266" s="20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1"/>
    </row>
    <row r="267" spans="1:16" x14ac:dyDescent="0.25">
      <c r="A267" s="20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1"/>
    </row>
    <row r="268" spans="1:16" x14ac:dyDescent="0.25">
      <c r="A268" s="20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1"/>
    </row>
    <row r="269" spans="1:16" x14ac:dyDescent="0.25">
      <c r="A269" s="20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1"/>
    </row>
    <row r="270" spans="1:16" x14ac:dyDescent="0.25">
      <c r="A270" s="20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1"/>
    </row>
    <row r="271" spans="1:16" x14ac:dyDescent="0.25">
      <c r="A271" s="20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1"/>
    </row>
    <row r="272" spans="1:16" x14ac:dyDescent="0.25">
      <c r="A272" s="20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1"/>
    </row>
    <row r="273" spans="1:16" x14ac:dyDescent="0.25">
      <c r="A273" s="20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1"/>
    </row>
    <row r="274" spans="1:16" x14ac:dyDescent="0.25">
      <c r="A274" s="20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1"/>
    </row>
    <row r="275" spans="1:16" x14ac:dyDescent="0.25">
      <c r="A275" s="20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1"/>
    </row>
    <row r="276" spans="1:16" x14ac:dyDescent="0.25">
      <c r="A276" s="20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1"/>
    </row>
    <row r="277" spans="1:16" x14ac:dyDescent="0.25">
      <c r="A277" s="20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1"/>
    </row>
    <row r="278" spans="1:16" x14ac:dyDescent="0.25">
      <c r="A278" s="20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1"/>
    </row>
    <row r="279" spans="1:16" x14ac:dyDescent="0.25">
      <c r="A279" s="20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1"/>
    </row>
    <row r="280" spans="1:16" x14ac:dyDescent="0.25">
      <c r="A280" s="20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1"/>
    </row>
    <row r="281" spans="1:16" x14ac:dyDescent="0.25">
      <c r="A281" s="20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1"/>
    </row>
    <row r="282" spans="1:16" x14ac:dyDescent="0.25">
      <c r="A282" s="20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1"/>
    </row>
    <row r="283" spans="1:16" x14ac:dyDescent="0.25">
      <c r="A283" s="20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1"/>
    </row>
    <row r="284" spans="1:16" x14ac:dyDescent="0.25">
      <c r="A284" s="20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1"/>
    </row>
    <row r="285" spans="1:16" x14ac:dyDescent="0.25">
      <c r="A285" s="20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1"/>
    </row>
    <row r="286" spans="1:16" x14ac:dyDescent="0.25">
      <c r="A286" s="20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1"/>
    </row>
    <row r="287" spans="1:16" x14ac:dyDescent="0.25">
      <c r="A287" s="20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1"/>
    </row>
    <row r="288" spans="1:16" x14ac:dyDescent="0.25">
      <c r="A288" s="20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1"/>
    </row>
    <row r="289" spans="1:16" x14ac:dyDescent="0.25">
      <c r="A289" s="20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1"/>
    </row>
    <row r="290" spans="1:16" x14ac:dyDescent="0.25">
      <c r="A290" s="20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1"/>
    </row>
    <row r="291" spans="1:16" x14ac:dyDescent="0.25">
      <c r="A291" s="20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1"/>
    </row>
    <row r="292" spans="1:16" x14ac:dyDescent="0.25">
      <c r="A292" s="20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1"/>
    </row>
    <row r="293" spans="1:16" x14ac:dyDescent="0.25">
      <c r="A293" s="20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1"/>
    </row>
    <row r="294" spans="1:16" x14ac:dyDescent="0.25">
      <c r="A294" s="20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1"/>
    </row>
    <row r="295" spans="1:16" x14ac:dyDescent="0.25">
      <c r="A295" s="20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1"/>
    </row>
    <row r="296" spans="1:16" x14ac:dyDescent="0.25">
      <c r="A296" s="20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1"/>
    </row>
    <row r="297" spans="1:16" x14ac:dyDescent="0.25">
      <c r="A297" s="20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1"/>
    </row>
    <row r="298" spans="1:16" x14ac:dyDescent="0.25">
      <c r="A298" s="20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1"/>
    </row>
    <row r="299" spans="1:16" x14ac:dyDescent="0.25">
      <c r="A299" s="20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1"/>
    </row>
    <row r="300" spans="1:16" x14ac:dyDescent="0.25">
      <c r="A300" s="20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1"/>
    </row>
    <row r="301" spans="1:16" x14ac:dyDescent="0.25">
      <c r="A301" s="20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1"/>
    </row>
    <row r="302" spans="1:16" x14ac:dyDescent="0.25">
      <c r="A302" s="20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1"/>
    </row>
    <row r="303" spans="1:16" x14ac:dyDescent="0.25">
      <c r="A303" s="20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1"/>
    </row>
    <row r="304" spans="1:16" x14ac:dyDescent="0.25">
      <c r="A304" s="20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1"/>
    </row>
    <row r="305" spans="1:16" x14ac:dyDescent="0.25">
      <c r="A305" s="20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1"/>
    </row>
    <row r="306" spans="1:16" x14ac:dyDescent="0.25">
      <c r="A306" s="20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1"/>
    </row>
    <row r="307" spans="1:16" x14ac:dyDescent="0.25">
      <c r="A307" s="20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1"/>
    </row>
    <row r="308" spans="1:16" x14ac:dyDescent="0.25">
      <c r="A308" s="20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1"/>
    </row>
    <row r="309" spans="1:16" x14ac:dyDescent="0.25">
      <c r="A309" s="20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1"/>
    </row>
    <row r="310" spans="1:16" x14ac:dyDescent="0.25">
      <c r="A310" s="20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1"/>
    </row>
    <row r="311" spans="1:16" x14ac:dyDescent="0.25">
      <c r="A311" s="20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1"/>
    </row>
    <row r="312" spans="1:16" x14ac:dyDescent="0.25">
      <c r="A312" s="20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1"/>
    </row>
    <row r="313" spans="1:16" x14ac:dyDescent="0.25">
      <c r="A313" s="20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1"/>
    </row>
    <row r="314" spans="1:16" x14ac:dyDescent="0.25">
      <c r="A314" s="20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1"/>
    </row>
    <row r="315" spans="1:16" x14ac:dyDescent="0.25">
      <c r="A315" s="20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1"/>
    </row>
    <row r="316" spans="1:16" x14ac:dyDescent="0.25">
      <c r="A316" s="20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1"/>
    </row>
    <row r="317" spans="1:16" x14ac:dyDescent="0.25">
      <c r="A317" s="20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1"/>
    </row>
    <row r="318" spans="1:16" x14ac:dyDescent="0.25">
      <c r="A318" s="20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1"/>
    </row>
    <row r="319" spans="1:16" x14ac:dyDescent="0.25">
      <c r="A319" s="20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1"/>
    </row>
    <row r="320" spans="1:16" x14ac:dyDescent="0.25">
      <c r="A320" s="20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1"/>
    </row>
    <row r="321" spans="1:16" x14ac:dyDescent="0.25">
      <c r="A321" s="20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1"/>
    </row>
    <row r="322" spans="1:16" x14ac:dyDescent="0.25">
      <c r="A322" s="20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1"/>
    </row>
    <row r="323" spans="1:16" x14ac:dyDescent="0.25">
      <c r="A323" s="20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1"/>
    </row>
    <row r="324" spans="1:16" x14ac:dyDescent="0.25">
      <c r="A324" s="20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1"/>
    </row>
    <row r="325" spans="1:16" x14ac:dyDescent="0.25">
      <c r="A325" s="20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1"/>
    </row>
    <row r="326" spans="1:16" x14ac:dyDescent="0.25">
      <c r="A326" s="20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1"/>
    </row>
    <row r="327" spans="1:16" x14ac:dyDescent="0.25">
      <c r="A327" s="20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1"/>
    </row>
    <row r="328" spans="1:16" x14ac:dyDescent="0.25">
      <c r="A328" s="20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1"/>
    </row>
    <row r="329" spans="1:16" x14ac:dyDescent="0.25">
      <c r="A329" s="20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1"/>
    </row>
    <row r="330" spans="1:16" x14ac:dyDescent="0.25">
      <c r="A330" s="20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1"/>
    </row>
    <row r="331" spans="1:16" x14ac:dyDescent="0.25">
      <c r="A331" s="20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1"/>
    </row>
    <row r="332" spans="1:16" x14ac:dyDescent="0.25">
      <c r="A332" s="20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1"/>
    </row>
    <row r="333" spans="1:16" x14ac:dyDescent="0.25">
      <c r="A333" s="20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1"/>
    </row>
    <row r="334" spans="1:16" x14ac:dyDescent="0.25">
      <c r="A334" s="20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1"/>
    </row>
    <row r="335" spans="1:16" x14ac:dyDescent="0.25">
      <c r="A335" s="20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1"/>
    </row>
    <row r="336" spans="1:16" x14ac:dyDescent="0.25">
      <c r="A336" s="20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1"/>
    </row>
    <row r="337" spans="1:16" x14ac:dyDescent="0.25">
      <c r="A337" s="20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1"/>
    </row>
    <row r="338" spans="1:16" x14ac:dyDescent="0.25">
      <c r="A338" s="20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1"/>
    </row>
    <row r="339" spans="1:16" x14ac:dyDescent="0.25">
      <c r="A339" s="20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1"/>
    </row>
    <row r="340" spans="1:16" x14ac:dyDescent="0.25">
      <c r="A340" s="20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1"/>
    </row>
    <row r="341" spans="1:16" x14ac:dyDescent="0.25">
      <c r="A341" s="20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1"/>
    </row>
    <row r="342" spans="1:16" x14ac:dyDescent="0.25">
      <c r="A342" s="20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1"/>
    </row>
    <row r="343" spans="1:16" x14ac:dyDescent="0.25">
      <c r="A343" s="20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1"/>
    </row>
    <row r="344" spans="1:16" x14ac:dyDescent="0.25">
      <c r="A344" s="20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1"/>
    </row>
    <row r="345" spans="1:16" x14ac:dyDescent="0.25">
      <c r="A345" s="20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1"/>
    </row>
    <row r="346" spans="1:16" x14ac:dyDescent="0.25">
      <c r="A346" s="20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1"/>
    </row>
    <row r="347" spans="1:16" x14ac:dyDescent="0.25">
      <c r="A347" s="20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1"/>
    </row>
    <row r="348" spans="1:16" x14ac:dyDescent="0.25">
      <c r="A348" s="20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1"/>
    </row>
    <row r="349" spans="1:16" x14ac:dyDescent="0.25">
      <c r="A349" s="20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1"/>
    </row>
    <row r="350" spans="1:16" x14ac:dyDescent="0.25">
      <c r="A350" s="20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1"/>
    </row>
    <row r="351" spans="1:16" x14ac:dyDescent="0.25">
      <c r="A351" s="20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1"/>
    </row>
    <row r="352" spans="1:16" x14ac:dyDescent="0.25">
      <c r="A352" s="20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1"/>
    </row>
    <row r="353" spans="1:16" x14ac:dyDescent="0.25">
      <c r="A353" s="20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1"/>
    </row>
    <row r="354" spans="1:16" x14ac:dyDescent="0.25">
      <c r="A354" s="20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1"/>
    </row>
    <row r="355" spans="1:16" x14ac:dyDescent="0.25">
      <c r="A355" s="20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1"/>
    </row>
    <row r="356" spans="1:16" x14ac:dyDescent="0.25">
      <c r="A356" s="20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1"/>
    </row>
    <row r="357" spans="1:16" x14ac:dyDescent="0.25">
      <c r="A357" s="20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1"/>
    </row>
    <row r="358" spans="1:16" x14ac:dyDescent="0.25">
      <c r="A358" s="20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1"/>
    </row>
    <row r="359" spans="1:16" x14ac:dyDescent="0.25">
      <c r="A359" s="20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1"/>
    </row>
    <row r="360" spans="1:16" x14ac:dyDescent="0.25">
      <c r="A360" s="20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1"/>
    </row>
    <row r="361" spans="1:16" x14ac:dyDescent="0.25">
      <c r="A361" s="20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1"/>
    </row>
    <row r="362" spans="1:16" x14ac:dyDescent="0.25">
      <c r="A362" s="20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1"/>
    </row>
    <row r="363" spans="1:16" x14ac:dyDescent="0.25">
      <c r="A363" s="20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1"/>
    </row>
    <row r="364" spans="1:16" x14ac:dyDescent="0.25">
      <c r="A364" s="20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1"/>
    </row>
    <row r="365" spans="1:16" x14ac:dyDescent="0.25">
      <c r="A365" s="20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1"/>
    </row>
    <row r="366" spans="1:16" x14ac:dyDescent="0.25">
      <c r="A366" s="20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1"/>
    </row>
    <row r="367" spans="1:16" x14ac:dyDescent="0.25">
      <c r="A367" s="20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1"/>
    </row>
    <row r="368" spans="1:16" x14ac:dyDescent="0.25">
      <c r="A368" s="20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1"/>
    </row>
    <row r="369" spans="1:16" x14ac:dyDescent="0.25">
      <c r="A369" s="20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1"/>
    </row>
    <row r="370" spans="1:16" x14ac:dyDescent="0.25">
      <c r="A370" s="20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1"/>
    </row>
    <row r="371" spans="1:16" x14ac:dyDescent="0.25">
      <c r="A371" s="20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1"/>
    </row>
    <row r="372" spans="1:16" x14ac:dyDescent="0.25">
      <c r="A372" s="20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1"/>
    </row>
    <row r="373" spans="1:16" x14ac:dyDescent="0.25">
      <c r="A373" s="20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1"/>
    </row>
    <row r="374" spans="1:16" x14ac:dyDescent="0.25">
      <c r="A374" s="20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1"/>
    </row>
    <row r="375" spans="1:16" x14ac:dyDescent="0.25">
      <c r="A375" s="20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1"/>
    </row>
    <row r="376" spans="1:16" x14ac:dyDescent="0.25">
      <c r="A376" s="20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1"/>
    </row>
    <row r="377" spans="1:16" x14ac:dyDescent="0.25">
      <c r="A377" s="20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1"/>
    </row>
    <row r="378" spans="1:16" x14ac:dyDescent="0.25">
      <c r="A378" s="20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1"/>
    </row>
    <row r="379" spans="1:16" x14ac:dyDescent="0.25">
      <c r="A379" s="20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1"/>
    </row>
    <row r="380" spans="1:16" x14ac:dyDescent="0.25">
      <c r="A380" s="20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1"/>
    </row>
    <row r="381" spans="1:16" x14ac:dyDescent="0.25">
      <c r="A381" s="20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1"/>
    </row>
    <row r="382" spans="1:16" x14ac:dyDescent="0.25">
      <c r="A382" s="20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1"/>
    </row>
    <row r="383" spans="1:16" x14ac:dyDescent="0.25">
      <c r="A383" s="20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1"/>
    </row>
    <row r="384" spans="1:16" x14ac:dyDescent="0.25">
      <c r="A384" s="20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1"/>
    </row>
    <row r="385" spans="1:16" x14ac:dyDescent="0.25">
      <c r="A385" s="20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1"/>
    </row>
    <row r="386" spans="1:16" x14ac:dyDescent="0.25">
      <c r="A386" s="20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1"/>
    </row>
    <row r="387" spans="1:16" x14ac:dyDescent="0.25">
      <c r="A387" s="20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1"/>
    </row>
    <row r="388" spans="1:16" x14ac:dyDescent="0.25">
      <c r="A388" s="20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1"/>
    </row>
    <row r="389" spans="1:16" x14ac:dyDescent="0.25">
      <c r="A389" s="20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1"/>
    </row>
    <row r="390" spans="1:16" x14ac:dyDescent="0.25">
      <c r="A390" s="20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1"/>
    </row>
    <row r="391" spans="1:16" x14ac:dyDescent="0.25">
      <c r="A391" s="20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1"/>
    </row>
    <row r="392" spans="1:16" x14ac:dyDescent="0.25">
      <c r="A392" s="20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1"/>
    </row>
    <row r="393" spans="1:16" x14ac:dyDescent="0.25">
      <c r="A393" s="20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1"/>
    </row>
    <row r="394" spans="1:16" x14ac:dyDescent="0.25">
      <c r="A394" s="20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1"/>
    </row>
    <row r="395" spans="1:16" x14ac:dyDescent="0.25">
      <c r="A395" s="20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1"/>
    </row>
    <row r="396" spans="1:16" x14ac:dyDescent="0.25">
      <c r="A396" s="20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1"/>
    </row>
    <row r="397" spans="1:16" x14ac:dyDescent="0.25">
      <c r="A397" s="20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1"/>
    </row>
    <row r="398" spans="1:16" x14ac:dyDescent="0.25">
      <c r="A398" s="20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1"/>
    </row>
    <row r="399" spans="1:16" x14ac:dyDescent="0.25">
      <c r="A399" s="20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1"/>
    </row>
    <row r="400" spans="1:16" x14ac:dyDescent="0.25">
      <c r="A400" s="20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1"/>
    </row>
    <row r="401" spans="1:16" x14ac:dyDescent="0.25">
      <c r="A401" s="20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1"/>
    </row>
    <row r="402" spans="1:16" x14ac:dyDescent="0.25">
      <c r="A402" s="20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1"/>
    </row>
    <row r="403" spans="1:16" x14ac:dyDescent="0.25">
      <c r="A403" s="20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1"/>
    </row>
    <row r="404" spans="1:16" x14ac:dyDescent="0.25">
      <c r="A404" s="20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1"/>
    </row>
    <row r="405" spans="1:16" x14ac:dyDescent="0.25">
      <c r="A405" s="20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1"/>
    </row>
    <row r="406" spans="1:16" x14ac:dyDescent="0.25">
      <c r="A406" s="20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1"/>
    </row>
    <row r="407" spans="1:16" x14ac:dyDescent="0.25">
      <c r="A407" s="20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1"/>
    </row>
    <row r="408" spans="1:16" x14ac:dyDescent="0.25">
      <c r="A408" s="20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1"/>
    </row>
    <row r="409" spans="1:16" x14ac:dyDescent="0.25">
      <c r="A409" s="20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1"/>
    </row>
    <row r="410" spans="1:16" x14ac:dyDescent="0.25">
      <c r="A410" s="20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1"/>
    </row>
    <row r="411" spans="1:16" x14ac:dyDescent="0.25">
      <c r="A411" s="20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1"/>
    </row>
    <row r="412" spans="1:16" x14ac:dyDescent="0.25">
      <c r="A412" s="20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1"/>
    </row>
    <row r="413" spans="1:16" x14ac:dyDescent="0.25">
      <c r="A413" s="20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1"/>
    </row>
    <row r="414" spans="1:16" x14ac:dyDescent="0.25">
      <c r="A414" s="20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1"/>
    </row>
    <row r="415" spans="1:16" x14ac:dyDescent="0.25">
      <c r="A415" s="20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1"/>
    </row>
    <row r="416" spans="1:16" x14ac:dyDescent="0.25">
      <c r="A416" s="20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1"/>
    </row>
    <row r="417" spans="1:16" x14ac:dyDescent="0.25">
      <c r="A417" s="20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1"/>
    </row>
    <row r="418" spans="1:16" x14ac:dyDescent="0.25">
      <c r="A418" s="20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1"/>
    </row>
    <row r="419" spans="1:16" x14ac:dyDescent="0.25">
      <c r="A419" s="20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1"/>
    </row>
    <row r="420" spans="1:16" x14ac:dyDescent="0.25">
      <c r="A420" s="20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1"/>
    </row>
    <row r="421" spans="1:16" x14ac:dyDescent="0.25">
      <c r="A421" s="20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1"/>
    </row>
    <row r="422" spans="1:16" x14ac:dyDescent="0.25">
      <c r="A422" s="20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1"/>
    </row>
    <row r="423" spans="1:16" x14ac:dyDescent="0.25">
      <c r="A423" s="20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1"/>
    </row>
    <row r="424" spans="1:16" x14ac:dyDescent="0.25">
      <c r="A424" s="20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1"/>
    </row>
    <row r="425" spans="1:16" x14ac:dyDescent="0.25">
      <c r="A425" s="20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1"/>
    </row>
    <row r="426" spans="1:16" x14ac:dyDescent="0.25">
      <c r="A426" s="20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1"/>
    </row>
    <row r="427" spans="1:16" x14ac:dyDescent="0.25">
      <c r="A427" s="20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1"/>
    </row>
    <row r="428" spans="1:16" x14ac:dyDescent="0.25">
      <c r="A428" s="20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1"/>
    </row>
    <row r="429" spans="1:16" x14ac:dyDescent="0.25">
      <c r="A429" s="20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1"/>
    </row>
    <row r="430" spans="1:16" x14ac:dyDescent="0.25">
      <c r="A430" s="20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1"/>
    </row>
    <row r="431" spans="1:16" x14ac:dyDescent="0.25">
      <c r="A431" s="20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1"/>
    </row>
    <row r="432" spans="1:16" x14ac:dyDescent="0.25">
      <c r="A432" s="20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1"/>
    </row>
    <row r="433" spans="1:16" x14ac:dyDescent="0.25">
      <c r="A433" s="20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1"/>
    </row>
    <row r="434" spans="1:16" x14ac:dyDescent="0.25">
      <c r="A434" s="20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1"/>
    </row>
    <row r="435" spans="1:16" x14ac:dyDescent="0.25">
      <c r="A435" s="20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1"/>
    </row>
    <row r="436" spans="1:16" x14ac:dyDescent="0.25">
      <c r="A436" s="20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1"/>
    </row>
    <row r="437" spans="1:16" x14ac:dyDescent="0.25">
      <c r="A437" s="20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1"/>
    </row>
    <row r="438" spans="1:16" x14ac:dyDescent="0.25">
      <c r="A438" s="20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1"/>
    </row>
    <row r="439" spans="1:16" x14ac:dyDescent="0.25">
      <c r="A439" s="20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1"/>
    </row>
    <row r="440" spans="1:16" x14ac:dyDescent="0.25">
      <c r="A440" s="20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1"/>
    </row>
    <row r="441" spans="1:16" x14ac:dyDescent="0.25">
      <c r="A441" s="20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1"/>
    </row>
    <row r="442" spans="1:16" x14ac:dyDescent="0.25">
      <c r="A442" s="20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1"/>
    </row>
    <row r="443" spans="1:16" x14ac:dyDescent="0.25">
      <c r="A443" s="20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1"/>
    </row>
    <row r="444" spans="1:16" x14ac:dyDescent="0.25">
      <c r="A444" s="20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1"/>
    </row>
    <row r="445" spans="1:16" x14ac:dyDescent="0.25">
      <c r="A445" s="20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1"/>
    </row>
    <row r="446" spans="1:16" x14ac:dyDescent="0.25">
      <c r="A446" s="20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1"/>
    </row>
    <row r="447" spans="1:16" x14ac:dyDescent="0.25">
      <c r="A447" s="20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1"/>
    </row>
    <row r="448" spans="1:16" x14ac:dyDescent="0.25">
      <c r="A448" s="20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1"/>
    </row>
    <row r="449" spans="1:16" x14ac:dyDescent="0.25">
      <c r="A449" s="20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1"/>
    </row>
    <row r="450" spans="1:16" x14ac:dyDescent="0.25">
      <c r="A450" s="20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1"/>
    </row>
    <row r="451" spans="1:16" x14ac:dyDescent="0.25">
      <c r="A451" s="20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1"/>
    </row>
    <row r="452" spans="1:16" x14ac:dyDescent="0.25">
      <c r="A452" s="20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1"/>
    </row>
    <row r="453" spans="1:16" x14ac:dyDescent="0.25">
      <c r="A453" s="20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1"/>
    </row>
    <row r="454" spans="1:16" x14ac:dyDescent="0.25">
      <c r="A454" s="20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1"/>
    </row>
    <row r="455" spans="1:16" x14ac:dyDescent="0.25">
      <c r="A455" s="20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1"/>
    </row>
    <row r="456" spans="1:16" x14ac:dyDescent="0.25">
      <c r="A456" s="20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1"/>
    </row>
    <row r="457" spans="1:16" x14ac:dyDescent="0.25">
      <c r="A457" s="20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1"/>
    </row>
    <row r="458" spans="1:16" x14ac:dyDescent="0.25">
      <c r="A458" s="20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1"/>
    </row>
    <row r="459" spans="1:16" x14ac:dyDescent="0.25">
      <c r="A459" s="20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1"/>
    </row>
    <row r="460" spans="1:16" x14ac:dyDescent="0.25">
      <c r="A460" s="20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1"/>
    </row>
    <row r="461" spans="1:16" x14ac:dyDescent="0.25">
      <c r="A461" s="20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1"/>
    </row>
    <row r="462" spans="1:16" x14ac:dyDescent="0.25">
      <c r="A462" s="20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1"/>
    </row>
    <row r="463" spans="1:16" x14ac:dyDescent="0.25">
      <c r="A463" s="20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1"/>
    </row>
    <row r="464" spans="1:16" x14ac:dyDescent="0.25">
      <c r="A464" s="20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1"/>
    </row>
    <row r="465" spans="1:16" x14ac:dyDescent="0.25">
      <c r="A465" s="20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1"/>
    </row>
    <row r="466" spans="1:16" x14ac:dyDescent="0.25">
      <c r="A466" s="20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1"/>
    </row>
    <row r="467" spans="1:16" x14ac:dyDescent="0.25">
      <c r="A467" s="20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1"/>
    </row>
    <row r="468" spans="1:16" x14ac:dyDescent="0.25">
      <c r="A468" s="20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1"/>
    </row>
    <row r="469" spans="1:16" x14ac:dyDescent="0.25">
      <c r="A469" s="20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1"/>
    </row>
    <row r="470" spans="1:16" x14ac:dyDescent="0.25">
      <c r="A470" s="20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1"/>
    </row>
    <row r="471" spans="1:16" x14ac:dyDescent="0.25">
      <c r="A471" s="20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1"/>
    </row>
    <row r="472" spans="1:16" x14ac:dyDescent="0.25">
      <c r="A472" s="20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1"/>
    </row>
    <row r="473" spans="1:16" x14ac:dyDescent="0.25">
      <c r="A473" s="20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1"/>
    </row>
    <row r="474" spans="1:16" x14ac:dyDescent="0.25">
      <c r="A474" s="20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1"/>
    </row>
    <row r="475" spans="1:16" x14ac:dyDescent="0.25">
      <c r="A475" s="20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1"/>
    </row>
    <row r="476" spans="1:16" x14ac:dyDescent="0.25">
      <c r="A476" s="20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1"/>
    </row>
    <row r="477" spans="1:16" x14ac:dyDescent="0.25">
      <c r="A477" s="20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1"/>
    </row>
    <row r="478" spans="1:16" x14ac:dyDescent="0.25">
      <c r="A478" s="20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1"/>
    </row>
    <row r="479" spans="1:16" x14ac:dyDescent="0.25">
      <c r="A479" s="20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1"/>
    </row>
    <row r="480" spans="1:16" x14ac:dyDescent="0.25">
      <c r="A480" s="20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1"/>
    </row>
    <row r="481" spans="1:16" x14ac:dyDescent="0.25">
      <c r="A481" s="20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1"/>
    </row>
    <row r="482" spans="1:16" x14ac:dyDescent="0.25">
      <c r="A482" s="20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1"/>
    </row>
    <row r="483" spans="1:16" x14ac:dyDescent="0.25">
      <c r="A483" s="20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1"/>
    </row>
    <row r="484" spans="1:16" x14ac:dyDescent="0.25">
      <c r="A484" s="20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1"/>
    </row>
    <row r="485" spans="1:16" x14ac:dyDescent="0.25">
      <c r="A485" s="20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1"/>
    </row>
    <row r="486" spans="1:16" x14ac:dyDescent="0.25">
      <c r="A486" s="20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1"/>
    </row>
    <row r="487" spans="1:16" x14ac:dyDescent="0.25">
      <c r="A487" s="20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1"/>
    </row>
    <row r="488" spans="1:16" x14ac:dyDescent="0.25">
      <c r="A488" s="20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1"/>
    </row>
    <row r="489" spans="1:16" x14ac:dyDescent="0.25">
      <c r="A489" s="20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1"/>
    </row>
    <row r="490" spans="1:16" x14ac:dyDescent="0.25">
      <c r="A490" s="20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1"/>
    </row>
    <row r="491" spans="1:16" x14ac:dyDescent="0.25">
      <c r="A491" s="20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1"/>
    </row>
    <row r="492" spans="1:16" x14ac:dyDescent="0.25">
      <c r="A492" s="20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1"/>
    </row>
    <row r="493" spans="1:16" x14ac:dyDescent="0.25">
      <c r="A493" s="20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1"/>
    </row>
    <row r="494" spans="1:16" x14ac:dyDescent="0.25">
      <c r="A494" s="20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1"/>
    </row>
    <row r="495" spans="1:16" x14ac:dyDescent="0.25">
      <c r="A495" s="20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1"/>
    </row>
    <row r="496" spans="1:16" x14ac:dyDescent="0.25">
      <c r="A496" s="20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1"/>
    </row>
    <row r="497" spans="1:16" x14ac:dyDescent="0.25">
      <c r="A497" s="20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1"/>
    </row>
    <row r="498" spans="1:16" x14ac:dyDescent="0.25">
      <c r="A498" s="20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1"/>
    </row>
    <row r="499" spans="1:16" x14ac:dyDescent="0.25">
      <c r="A499" s="20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1"/>
    </row>
    <row r="500" spans="1:16" x14ac:dyDescent="0.25">
      <c r="A500" s="20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1"/>
    </row>
    <row r="501" spans="1:16" x14ac:dyDescent="0.25">
      <c r="A501" s="20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1"/>
    </row>
    <row r="502" spans="1:16" x14ac:dyDescent="0.25">
      <c r="A502" s="20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1"/>
    </row>
    <row r="503" spans="1:16" x14ac:dyDescent="0.25">
      <c r="A503" s="20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1"/>
    </row>
    <row r="504" spans="1:16" x14ac:dyDescent="0.25">
      <c r="A504" s="20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1"/>
    </row>
    <row r="505" spans="1:16" x14ac:dyDescent="0.25">
      <c r="A505" s="20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1"/>
    </row>
    <row r="506" spans="1:16" x14ac:dyDescent="0.25">
      <c r="A506" s="20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1"/>
    </row>
    <row r="507" spans="1:16" x14ac:dyDescent="0.25">
      <c r="A507" s="20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1"/>
    </row>
    <row r="508" spans="1:16" x14ac:dyDescent="0.25">
      <c r="A508" s="20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1"/>
    </row>
    <row r="509" spans="1:16" x14ac:dyDescent="0.25">
      <c r="A509" s="20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1"/>
    </row>
    <row r="510" spans="1:16" x14ac:dyDescent="0.25">
      <c r="A510" s="20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1"/>
    </row>
    <row r="511" spans="1:16" x14ac:dyDescent="0.25">
      <c r="A511" s="20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1"/>
    </row>
    <row r="512" spans="1:16" x14ac:dyDescent="0.25">
      <c r="A512" s="20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1"/>
    </row>
    <row r="513" spans="1:16" x14ac:dyDescent="0.25">
      <c r="A513" s="20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1"/>
    </row>
    <row r="514" spans="1:16" x14ac:dyDescent="0.25">
      <c r="A514" s="20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1"/>
    </row>
    <row r="515" spans="1:16" x14ac:dyDescent="0.25">
      <c r="A515" s="20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1"/>
    </row>
    <row r="516" spans="1:16" x14ac:dyDescent="0.25">
      <c r="A516" s="20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1"/>
    </row>
    <row r="517" spans="1:16" x14ac:dyDescent="0.25">
      <c r="A517" s="20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1"/>
    </row>
    <row r="518" spans="1:16" x14ac:dyDescent="0.25">
      <c r="A518" s="20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1"/>
    </row>
    <row r="519" spans="1:16" x14ac:dyDescent="0.25">
      <c r="A519" s="20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1"/>
    </row>
    <row r="520" spans="1:16" x14ac:dyDescent="0.25">
      <c r="A520" s="20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1"/>
    </row>
    <row r="521" spans="1:16" x14ac:dyDescent="0.25">
      <c r="A521" s="20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1"/>
    </row>
    <row r="522" spans="1:16" x14ac:dyDescent="0.25">
      <c r="A522" s="20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1"/>
    </row>
    <row r="523" spans="1:16" x14ac:dyDescent="0.25">
      <c r="A523" s="20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1"/>
    </row>
    <row r="524" spans="1:16" x14ac:dyDescent="0.25">
      <c r="A524" s="20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1"/>
    </row>
    <row r="525" spans="1:16" x14ac:dyDescent="0.25">
      <c r="A525" s="20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1"/>
    </row>
    <row r="526" spans="1:16" x14ac:dyDescent="0.25">
      <c r="A526" s="20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1"/>
    </row>
    <row r="527" spans="1:16" x14ac:dyDescent="0.25">
      <c r="A527" s="20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1"/>
    </row>
    <row r="528" spans="1:16" x14ac:dyDescent="0.25">
      <c r="A528" s="20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1"/>
    </row>
    <row r="529" spans="1:16" x14ac:dyDescent="0.25">
      <c r="A529" s="20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1"/>
    </row>
    <row r="530" spans="1:16" x14ac:dyDescent="0.25">
      <c r="A530" s="20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1"/>
    </row>
    <row r="531" spans="1:16" x14ac:dyDescent="0.25">
      <c r="A531" s="20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1"/>
    </row>
    <row r="532" spans="1:16" x14ac:dyDescent="0.25">
      <c r="A532" s="20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1"/>
    </row>
    <row r="533" spans="1:16" x14ac:dyDescent="0.25">
      <c r="A533" s="20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1"/>
    </row>
    <row r="534" spans="1:16" x14ac:dyDescent="0.25">
      <c r="A534" s="20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1"/>
    </row>
    <row r="535" spans="1:16" x14ac:dyDescent="0.25">
      <c r="A535" s="20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1"/>
    </row>
    <row r="536" spans="1:16" x14ac:dyDescent="0.25">
      <c r="A536" s="20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1"/>
    </row>
    <row r="537" spans="1:16" x14ac:dyDescent="0.25">
      <c r="A537" s="20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1"/>
    </row>
    <row r="538" spans="1:16" x14ac:dyDescent="0.25">
      <c r="A538" s="20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1"/>
    </row>
    <row r="539" spans="1:16" x14ac:dyDescent="0.25">
      <c r="A539" s="20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1"/>
    </row>
    <row r="540" spans="1:16" x14ac:dyDescent="0.25">
      <c r="A540" s="20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1"/>
    </row>
    <row r="541" spans="1:16" x14ac:dyDescent="0.25">
      <c r="A541" s="20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1"/>
    </row>
    <row r="542" spans="1:16" x14ac:dyDescent="0.25">
      <c r="A542" s="20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1"/>
    </row>
    <row r="543" spans="1:16" x14ac:dyDescent="0.25">
      <c r="A543" s="20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1"/>
    </row>
    <row r="544" spans="1:16" x14ac:dyDescent="0.25">
      <c r="A544" s="20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1"/>
    </row>
    <row r="545" spans="1:16" x14ac:dyDescent="0.25">
      <c r="A545" s="20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1"/>
    </row>
    <row r="546" spans="1:16" x14ac:dyDescent="0.25">
      <c r="A546" s="20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1"/>
    </row>
    <row r="547" spans="1:16" x14ac:dyDescent="0.25">
      <c r="A547" s="20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1"/>
    </row>
    <row r="548" spans="1:16" x14ac:dyDescent="0.25">
      <c r="A548" s="20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1"/>
    </row>
    <row r="549" spans="1:16" x14ac:dyDescent="0.25">
      <c r="A549" s="20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1"/>
    </row>
    <row r="550" spans="1:16" x14ac:dyDescent="0.25">
      <c r="A550" s="20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1"/>
    </row>
    <row r="551" spans="1:16" x14ac:dyDescent="0.25">
      <c r="A551" s="20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1"/>
    </row>
    <row r="552" spans="1:16" x14ac:dyDescent="0.25">
      <c r="A552" s="20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1"/>
    </row>
    <row r="553" spans="1:16" x14ac:dyDescent="0.25">
      <c r="A553" s="20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1"/>
    </row>
    <row r="554" spans="1:16" x14ac:dyDescent="0.25">
      <c r="A554" s="20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1"/>
    </row>
    <row r="555" spans="1:16" x14ac:dyDescent="0.25">
      <c r="A555" s="20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1"/>
    </row>
    <row r="556" spans="1:16" x14ac:dyDescent="0.25">
      <c r="A556" s="20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1"/>
    </row>
    <row r="557" spans="1:16" x14ac:dyDescent="0.25">
      <c r="A557" s="20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1"/>
    </row>
    <row r="558" spans="1:16" x14ac:dyDescent="0.25">
      <c r="A558" s="20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1"/>
    </row>
    <row r="559" spans="1:16" x14ac:dyDescent="0.25">
      <c r="A559" s="20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1"/>
    </row>
    <row r="560" spans="1:16" x14ac:dyDescent="0.25">
      <c r="A560" s="20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1"/>
    </row>
    <row r="561" spans="1:16" x14ac:dyDescent="0.25">
      <c r="A561" s="20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1"/>
    </row>
    <row r="562" spans="1:16" x14ac:dyDescent="0.25">
      <c r="A562" s="20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1"/>
    </row>
    <row r="563" spans="1:16" x14ac:dyDescent="0.25">
      <c r="A563" s="20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1"/>
    </row>
    <row r="564" spans="1:16" x14ac:dyDescent="0.25">
      <c r="A564" s="20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1"/>
    </row>
    <row r="565" spans="1:16" x14ac:dyDescent="0.25">
      <c r="A565" s="20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1"/>
    </row>
    <row r="566" spans="1:16" x14ac:dyDescent="0.25">
      <c r="A566" s="20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1"/>
    </row>
    <row r="567" spans="1:16" x14ac:dyDescent="0.25">
      <c r="A567" s="20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1"/>
    </row>
    <row r="568" spans="1:16" x14ac:dyDescent="0.25">
      <c r="A568" s="20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1"/>
    </row>
    <row r="569" spans="1:16" x14ac:dyDescent="0.25">
      <c r="A569" s="20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1"/>
    </row>
    <row r="570" spans="1:16" x14ac:dyDescent="0.25">
      <c r="A570" s="20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1"/>
    </row>
    <row r="571" spans="1:16" x14ac:dyDescent="0.25">
      <c r="A571" s="20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1"/>
    </row>
    <row r="572" spans="1:16" x14ac:dyDescent="0.25">
      <c r="A572" s="20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1"/>
    </row>
    <row r="573" spans="1:16" x14ac:dyDescent="0.25">
      <c r="A573" s="20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1"/>
    </row>
    <row r="574" spans="1:16" x14ac:dyDescent="0.25">
      <c r="A574" s="20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1"/>
    </row>
    <row r="575" spans="1:16" x14ac:dyDescent="0.25">
      <c r="A575" s="20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1"/>
    </row>
    <row r="576" spans="1:16" x14ac:dyDescent="0.25">
      <c r="A576" s="20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1"/>
    </row>
    <row r="577" spans="1:16" x14ac:dyDescent="0.25">
      <c r="A577" s="20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1"/>
    </row>
    <row r="578" spans="1:16" x14ac:dyDescent="0.25">
      <c r="A578" s="20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1"/>
    </row>
    <row r="579" spans="1:16" x14ac:dyDescent="0.25">
      <c r="A579" s="20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1"/>
    </row>
    <row r="580" spans="1:16" x14ac:dyDescent="0.25">
      <c r="A580" s="20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1"/>
    </row>
    <row r="581" spans="1:16" x14ac:dyDescent="0.25">
      <c r="A581" s="20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1"/>
    </row>
    <row r="582" spans="1:16" x14ac:dyDescent="0.25">
      <c r="A582" s="20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1"/>
    </row>
    <row r="583" spans="1:16" x14ac:dyDescent="0.25">
      <c r="A583" s="20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1"/>
    </row>
    <row r="584" spans="1:16" x14ac:dyDescent="0.25">
      <c r="A584" s="20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1"/>
    </row>
    <row r="585" spans="1:16" x14ac:dyDescent="0.25">
      <c r="A585" s="20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1"/>
    </row>
    <row r="586" spans="1:16" x14ac:dyDescent="0.25">
      <c r="A586" s="20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1"/>
    </row>
    <row r="587" spans="1:16" x14ac:dyDescent="0.25">
      <c r="A587" s="20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1"/>
    </row>
    <row r="588" spans="1:16" x14ac:dyDescent="0.25">
      <c r="A588" s="20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1"/>
    </row>
    <row r="589" spans="1:16" x14ac:dyDescent="0.25">
      <c r="A589" s="20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1"/>
    </row>
    <row r="590" spans="1:16" x14ac:dyDescent="0.25">
      <c r="A590" s="20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1"/>
    </row>
    <row r="591" spans="1:16" x14ac:dyDescent="0.25">
      <c r="A591" s="20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1"/>
    </row>
    <row r="592" spans="1:16" x14ac:dyDescent="0.25">
      <c r="A592" s="20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1"/>
    </row>
    <row r="593" spans="1:16" x14ac:dyDescent="0.25">
      <c r="A593" s="20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1"/>
    </row>
    <row r="594" spans="1:16" x14ac:dyDescent="0.25">
      <c r="A594" s="20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1"/>
    </row>
    <row r="595" spans="1:16" x14ac:dyDescent="0.25">
      <c r="A595" s="20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1"/>
    </row>
    <row r="596" spans="1:16" x14ac:dyDescent="0.25">
      <c r="A596" s="20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1"/>
    </row>
    <row r="597" spans="1:16" x14ac:dyDescent="0.25">
      <c r="A597" s="20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1"/>
    </row>
    <row r="598" spans="1:16" x14ac:dyDescent="0.25">
      <c r="A598" s="20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1"/>
    </row>
    <row r="599" spans="1:16" x14ac:dyDescent="0.25">
      <c r="A599" s="20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1"/>
    </row>
    <row r="600" spans="1:16" x14ac:dyDescent="0.25">
      <c r="A600" s="20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1"/>
    </row>
    <row r="601" spans="1:16" x14ac:dyDescent="0.25">
      <c r="A601" s="20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1"/>
    </row>
    <row r="602" spans="1:16" x14ac:dyDescent="0.25">
      <c r="A602" s="20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1"/>
    </row>
    <row r="603" spans="1:16" x14ac:dyDescent="0.25">
      <c r="A603" s="20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1"/>
    </row>
    <row r="604" spans="1:16" x14ac:dyDescent="0.25">
      <c r="A604" s="20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1"/>
    </row>
    <row r="605" spans="1:16" x14ac:dyDescent="0.25">
      <c r="A605" s="20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1"/>
    </row>
    <row r="606" spans="1:16" x14ac:dyDescent="0.25">
      <c r="A606" s="20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1"/>
    </row>
    <row r="607" spans="1:16" x14ac:dyDescent="0.25">
      <c r="A607" s="20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1"/>
    </row>
    <row r="608" spans="1:16" x14ac:dyDescent="0.25">
      <c r="A608" s="20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1"/>
    </row>
    <row r="609" spans="1:16" x14ac:dyDescent="0.25">
      <c r="A609" s="20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1"/>
    </row>
    <row r="610" spans="1:16" x14ac:dyDescent="0.25">
      <c r="A610" s="20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1"/>
    </row>
    <row r="611" spans="1:16" x14ac:dyDescent="0.25">
      <c r="A611" s="20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1"/>
    </row>
    <row r="612" spans="1:16" x14ac:dyDescent="0.25">
      <c r="A612" s="20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1"/>
    </row>
    <row r="613" spans="1:16" x14ac:dyDescent="0.25">
      <c r="A613" s="20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1"/>
    </row>
    <row r="614" spans="1:16" x14ac:dyDescent="0.25">
      <c r="A614" s="20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1"/>
    </row>
    <row r="615" spans="1:16" x14ac:dyDescent="0.25">
      <c r="A615" s="20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1"/>
    </row>
    <row r="616" spans="1:16" x14ac:dyDescent="0.25">
      <c r="A616" s="20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1"/>
    </row>
    <row r="617" spans="1:16" x14ac:dyDescent="0.25">
      <c r="A617" s="20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1"/>
    </row>
    <row r="618" spans="1:16" x14ac:dyDescent="0.25">
      <c r="A618" s="20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1"/>
    </row>
    <row r="619" spans="1:16" x14ac:dyDescent="0.25">
      <c r="A619" s="20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1"/>
    </row>
    <row r="620" spans="1:16" x14ac:dyDescent="0.25">
      <c r="A620" s="20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1"/>
    </row>
    <row r="621" spans="1:16" x14ac:dyDescent="0.25">
      <c r="A621" s="20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1"/>
    </row>
    <row r="622" spans="1:16" x14ac:dyDescent="0.25">
      <c r="A622" s="20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1"/>
    </row>
    <row r="623" spans="1:16" x14ac:dyDescent="0.25">
      <c r="A623" s="20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1"/>
    </row>
    <row r="624" spans="1:16" x14ac:dyDescent="0.25">
      <c r="A624" s="20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1"/>
    </row>
    <row r="625" spans="1:16" x14ac:dyDescent="0.25">
      <c r="A625" s="20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1"/>
    </row>
    <row r="626" spans="1:16" x14ac:dyDescent="0.25">
      <c r="A626" s="20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1"/>
    </row>
    <row r="627" spans="1:16" x14ac:dyDescent="0.25">
      <c r="A627" s="20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1"/>
    </row>
    <row r="628" spans="1:16" x14ac:dyDescent="0.25">
      <c r="A628" s="20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1"/>
    </row>
    <row r="629" spans="1:16" x14ac:dyDescent="0.25">
      <c r="A629" s="20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1"/>
    </row>
    <row r="630" spans="1:16" x14ac:dyDescent="0.25">
      <c r="A630" s="20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1"/>
    </row>
    <row r="631" spans="1:16" x14ac:dyDescent="0.25">
      <c r="A631" s="20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1"/>
    </row>
    <row r="632" spans="1:16" x14ac:dyDescent="0.25">
      <c r="A632" s="20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1"/>
    </row>
    <row r="633" spans="1:16" x14ac:dyDescent="0.25">
      <c r="A633" s="20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1"/>
    </row>
    <row r="634" spans="1:16" x14ac:dyDescent="0.25">
      <c r="A634" s="20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1"/>
    </row>
    <row r="635" spans="1:16" x14ac:dyDescent="0.25">
      <c r="A635" s="20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1"/>
    </row>
    <row r="636" spans="1:16" x14ac:dyDescent="0.25">
      <c r="A636" s="20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1"/>
    </row>
    <row r="637" spans="1:16" x14ac:dyDescent="0.25">
      <c r="A637" s="20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1"/>
    </row>
    <row r="638" spans="1:16" x14ac:dyDescent="0.25">
      <c r="A638" s="20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1"/>
    </row>
    <row r="639" spans="1:16" x14ac:dyDescent="0.25">
      <c r="A639" s="20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1"/>
    </row>
    <row r="640" spans="1:16" x14ac:dyDescent="0.25">
      <c r="A640" s="20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1"/>
    </row>
    <row r="641" spans="1:16" x14ac:dyDescent="0.25">
      <c r="A641" s="20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1"/>
    </row>
    <row r="642" spans="1:16" x14ac:dyDescent="0.25">
      <c r="A642" s="20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1"/>
    </row>
    <row r="643" spans="1:16" x14ac:dyDescent="0.25">
      <c r="A643" s="20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1"/>
    </row>
    <row r="644" spans="1:16" x14ac:dyDescent="0.25">
      <c r="A644" s="20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1"/>
    </row>
    <row r="645" spans="1:16" x14ac:dyDescent="0.25">
      <c r="A645" s="20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1"/>
    </row>
    <row r="646" spans="1:16" x14ac:dyDescent="0.25">
      <c r="A646" s="20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1"/>
    </row>
    <row r="647" spans="1:16" x14ac:dyDescent="0.25">
      <c r="A647" s="20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1"/>
    </row>
    <row r="648" spans="1:16" x14ac:dyDescent="0.25">
      <c r="A648" s="20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1"/>
    </row>
    <row r="649" spans="1:16" x14ac:dyDescent="0.25">
      <c r="A649" s="20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1"/>
    </row>
    <row r="650" spans="1:16" x14ac:dyDescent="0.25">
      <c r="A650" s="20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1"/>
    </row>
    <row r="651" spans="1:16" x14ac:dyDescent="0.25">
      <c r="A651" s="20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1"/>
    </row>
    <row r="652" spans="1:16" x14ac:dyDescent="0.25">
      <c r="A652" s="20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1"/>
    </row>
    <row r="653" spans="1:16" x14ac:dyDescent="0.25">
      <c r="A653" s="20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1"/>
    </row>
    <row r="654" spans="1:16" x14ac:dyDescent="0.25">
      <c r="A654" s="20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1"/>
    </row>
    <row r="655" spans="1:16" x14ac:dyDescent="0.25">
      <c r="A655" s="20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1"/>
    </row>
    <row r="656" spans="1:16" x14ac:dyDescent="0.25">
      <c r="A656" s="20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1"/>
    </row>
    <row r="657" spans="1:16" x14ac:dyDescent="0.25">
      <c r="A657" s="20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1"/>
    </row>
    <row r="658" spans="1:16" x14ac:dyDescent="0.25">
      <c r="A658" s="20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1"/>
    </row>
    <row r="659" spans="1:16" x14ac:dyDescent="0.25">
      <c r="A659" s="20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1"/>
    </row>
    <row r="660" spans="1:16" x14ac:dyDescent="0.25">
      <c r="A660" s="20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1"/>
    </row>
    <row r="661" spans="1:16" x14ac:dyDescent="0.25">
      <c r="A661" s="20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1"/>
    </row>
    <row r="662" spans="1:16" x14ac:dyDescent="0.25">
      <c r="A662" s="20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1"/>
    </row>
    <row r="663" spans="1:16" x14ac:dyDescent="0.25">
      <c r="A663" s="20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1"/>
    </row>
    <row r="664" spans="1:16" x14ac:dyDescent="0.25">
      <c r="A664" s="20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1"/>
    </row>
    <row r="665" spans="1:16" x14ac:dyDescent="0.25">
      <c r="A665" s="20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1"/>
    </row>
    <row r="666" spans="1:16" x14ac:dyDescent="0.25">
      <c r="A666" s="20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1"/>
    </row>
    <row r="667" spans="1:16" x14ac:dyDescent="0.25">
      <c r="A667" s="20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1"/>
    </row>
    <row r="668" spans="1:16" x14ac:dyDescent="0.25">
      <c r="A668" s="20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1"/>
    </row>
    <row r="669" spans="1:16" x14ac:dyDescent="0.25">
      <c r="A669" s="20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1"/>
    </row>
    <row r="670" spans="1:16" x14ac:dyDescent="0.25">
      <c r="A670" s="20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1"/>
    </row>
    <row r="671" spans="1:16" x14ac:dyDescent="0.25">
      <c r="A671" s="20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1"/>
    </row>
    <row r="672" spans="1:16" x14ac:dyDescent="0.25">
      <c r="A672" s="20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1"/>
    </row>
    <row r="673" spans="1:16" x14ac:dyDescent="0.25">
      <c r="A673" s="20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1"/>
    </row>
    <row r="674" spans="1:16" x14ac:dyDescent="0.25">
      <c r="A674" s="20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1"/>
    </row>
    <row r="675" spans="1:16" x14ac:dyDescent="0.25">
      <c r="A675" s="20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1"/>
    </row>
    <row r="676" spans="1:16" x14ac:dyDescent="0.25">
      <c r="A676" s="20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1"/>
    </row>
    <row r="677" spans="1:16" x14ac:dyDescent="0.25">
      <c r="A677" s="20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1"/>
    </row>
    <row r="678" spans="1:16" x14ac:dyDescent="0.25">
      <c r="A678" s="20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1"/>
    </row>
    <row r="679" spans="1:16" x14ac:dyDescent="0.25">
      <c r="A679" s="20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1"/>
    </row>
    <row r="680" spans="1:16" x14ac:dyDescent="0.25">
      <c r="A680" s="20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1"/>
    </row>
    <row r="681" spans="1:16" x14ac:dyDescent="0.25">
      <c r="A681" s="20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1"/>
    </row>
    <row r="682" spans="1:16" x14ac:dyDescent="0.25">
      <c r="A682" s="20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1"/>
    </row>
    <row r="683" spans="1:16" x14ac:dyDescent="0.25">
      <c r="A683" s="20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1"/>
    </row>
    <row r="684" spans="1:16" x14ac:dyDescent="0.25">
      <c r="A684" s="20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1"/>
    </row>
    <row r="685" spans="1:16" x14ac:dyDescent="0.25">
      <c r="A685" s="20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1"/>
    </row>
    <row r="686" spans="1:16" x14ac:dyDescent="0.25">
      <c r="A686" s="20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1"/>
    </row>
    <row r="687" spans="1:16" x14ac:dyDescent="0.25">
      <c r="A687" s="20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1"/>
    </row>
    <row r="688" spans="1:16" x14ac:dyDescent="0.25">
      <c r="A688" s="20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1"/>
    </row>
    <row r="689" spans="1:16" x14ac:dyDescent="0.25">
      <c r="A689" s="20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1"/>
    </row>
    <row r="690" spans="1:16" x14ac:dyDescent="0.25">
      <c r="A690" s="20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1"/>
    </row>
    <row r="691" spans="1:16" x14ac:dyDescent="0.25">
      <c r="A691" s="20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1"/>
    </row>
    <row r="692" spans="1:16" x14ac:dyDescent="0.25">
      <c r="A692" s="20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1"/>
    </row>
    <row r="693" spans="1:16" x14ac:dyDescent="0.25">
      <c r="A693" s="20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1"/>
    </row>
    <row r="694" spans="1:16" x14ac:dyDescent="0.25">
      <c r="A694" s="20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1"/>
    </row>
    <row r="695" spans="1:16" x14ac:dyDescent="0.25">
      <c r="A695" s="20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1"/>
    </row>
    <row r="696" spans="1:16" x14ac:dyDescent="0.25">
      <c r="A696" s="20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1"/>
    </row>
    <row r="697" spans="1:16" x14ac:dyDescent="0.25">
      <c r="A697" s="20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1"/>
    </row>
    <row r="698" spans="1:16" x14ac:dyDescent="0.25">
      <c r="A698" s="20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1"/>
    </row>
    <row r="699" spans="1:16" x14ac:dyDescent="0.25">
      <c r="A699" s="20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1"/>
    </row>
    <row r="700" spans="1:16" x14ac:dyDescent="0.25">
      <c r="A700" s="20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1"/>
    </row>
    <row r="701" spans="1:16" x14ac:dyDescent="0.25">
      <c r="A701" s="20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1"/>
    </row>
    <row r="702" spans="1:16" x14ac:dyDescent="0.25">
      <c r="A702" s="20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1"/>
    </row>
    <row r="703" spans="1:16" x14ac:dyDescent="0.25">
      <c r="A703" s="20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1"/>
    </row>
    <row r="704" spans="1:16" x14ac:dyDescent="0.25">
      <c r="A704" s="20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1"/>
    </row>
    <row r="705" spans="1:16" x14ac:dyDescent="0.25">
      <c r="A705" s="20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1"/>
    </row>
    <row r="706" spans="1:16" x14ac:dyDescent="0.25">
      <c r="A706" s="20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1"/>
    </row>
    <row r="707" spans="1:16" x14ac:dyDescent="0.25">
      <c r="A707" s="20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1"/>
    </row>
    <row r="708" spans="1:16" x14ac:dyDescent="0.25">
      <c r="A708" s="20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1"/>
    </row>
    <row r="709" spans="1:16" x14ac:dyDescent="0.25">
      <c r="A709" s="20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1"/>
    </row>
    <row r="710" spans="1:16" x14ac:dyDescent="0.25">
      <c r="A710" s="20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1"/>
    </row>
    <row r="711" spans="1:16" x14ac:dyDescent="0.25">
      <c r="A711" s="20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1"/>
    </row>
    <row r="712" spans="1:16" x14ac:dyDescent="0.25">
      <c r="A712" s="20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1"/>
    </row>
    <row r="713" spans="1:16" x14ac:dyDescent="0.25">
      <c r="A713" s="20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1"/>
    </row>
    <row r="714" spans="1:16" x14ac:dyDescent="0.25">
      <c r="A714" s="20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1"/>
    </row>
    <row r="715" spans="1:16" x14ac:dyDescent="0.25">
      <c r="A715" s="20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1"/>
    </row>
    <row r="716" spans="1:16" x14ac:dyDescent="0.25">
      <c r="A716" s="20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1"/>
    </row>
    <row r="717" spans="1:16" x14ac:dyDescent="0.25">
      <c r="A717" s="20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1"/>
    </row>
    <row r="718" spans="1:16" x14ac:dyDescent="0.25">
      <c r="A718" s="20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1"/>
    </row>
    <row r="719" spans="1:16" x14ac:dyDescent="0.25">
      <c r="A719" s="20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1"/>
    </row>
    <row r="720" spans="1:16" x14ac:dyDescent="0.25">
      <c r="A720" s="20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1"/>
    </row>
    <row r="721" spans="1:16" x14ac:dyDescent="0.25">
      <c r="A721" s="20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1"/>
    </row>
    <row r="722" spans="1:16" x14ac:dyDescent="0.25">
      <c r="A722" s="20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1"/>
    </row>
    <row r="723" spans="1:16" x14ac:dyDescent="0.25">
      <c r="A723" s="20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1"/>
    </row>
    <row r="724" spans="1:16" x14ac:dyDescent="0.25">
      <c r="A724" s="20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1"/>
    </row>
    <row r="725" spans="1:16" x14ac:dyDescent="0.25">
      <c r="A725" s="20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1"/>
    </row>
    <row r="726" spans="1:16" x14ac:dyDescent="0.25">
      <c r="A726" s="20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1"/>
    </row>
    <row r="727" spans="1:16" x14ac:dyDescent="0.25">
      <c r="A727" s="20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1"/>
    </row>
    <row r="728" spans="1:16" x14ac:dyDescent="0.25">
      <c r="A728" s="20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1"/>
    </row>
    <row r="729" spans="1:16" x14ac:dyDescent="0.25">
      <c r="A729" s="20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1"/>
    </row>
    <row r="730" spans="1:16" x14ac:dyDescent="0.25">
      <c r="A730" s="20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1"/>
    </row>
    <row r="731" spans="1:16" x14ac:dyDescent="0.25">
      <c r="A731" s="20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1"/>
    </row>
    <row r="732" spans="1:16" x14ac:dyDescent="0.25">
      <c r="A732" s="20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1"/>
    </row>
    <row r="733" spans="1:16" x14ac:dyDescent="0.25">
      <c r="A733" s="20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1"/>
    </row>
    <row r="734" spans="1:16" x14ac:dyDescent="0.25">
      <c r="A734" s="20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1"/>
    </row>
    <row r="735" spans="1:16" x14ac:dyDescent="0.25">
      <c r="A735" s="20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1"/>
    </row>
    <row r="736" spans="1:16" x14ac:dyDescent="0.25">
      <c r="A736" s="20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1"/>
    </row>
    <row r="737" spans="1:16" x14ac:dyDescent="0.25">
      <c r="A737" s="20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1"/>
    </row>
    <row r="738" spans="1:16" x14ac:dyDescent="0.25">
      <c r="A738" s="20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1"/>
    </row>
    <row r="739" spans="1:16" x14ac:dyDescent="0.25">
      <c r="A739" s="20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1"/>
    </row>
    <row r="740" spans="1:16" x14ac:dyDescent="0.25">
      <c r="A740" s="20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1"/>
    </row>
    <row r="741" spans="1:16" x14ac:dyDescent="0.25">
      <c r="A741" s="20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1"/>
    </row>
    <row r="742" spans="1:16" x14ac:dyDescent="0.25">
      <c r="A742" s="20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1"/>
    </row>
    <row r="743" spans="1:16" x14ac:dyDescent="0.25">
      <c r="A743" s="20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1"/>
    </row>
    <row r="744" spans="1:16" x14ac:dyDescent="0.25">
      <c r="A744" s="20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1"/>
    </row>
    <row r="745" spans="1:16" x14ac:dyDescent="0.25">
      <c r="A745" s="20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1"/>
    </row>
    <row r="746" spans="1:16" x14ac:dyDescent="0.25">
      <c r="A746" s="20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1"/>
    </row>
    <row r="747" spans="1:16" x14ac:dyDescent="0.25">
      <c r="A747" s="20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1"/>
    </row>
    <row r="748" spans="1:16" x14ac:dyDescent="0.25">
      <c r="A748" s="20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1"/>
    </row>
    <row r="749" spans="1:16" x14ac:dyDescent="0.25">
      <c r="A749" s="20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1"/>
    </row>
    <row r="750" spans="1:16" x14ac:dyDescent="0.25">
      <c r="A750" s="20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1"/>
    </row>
    <row r="751" spans="1:16" x14ac:dyDescent="0.25">
      <c r="A751" s="20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1"/>
    </row>
    <row r="752" spans="1:16" x14ac:dyDescent="0.25">
      <c r="A752" s="20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1"/>
    </row>
    <row r="753" spans="1:16" x14ac:dyDescent="0.25">
      <c r="A753" s="20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1"/>
    </row>
    <row r="754" spans="1:16" x14ac:dyDescent="0.25">
      <c r="A754" s="20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1"/>
    </row>
    <row r="755" spans="1:16" x14ac:dyDescent="0.25">
      <c r="A755" s="20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1"/>
    </row>
    <row r="756" spans="1:16" x14ac:dyDescent="0.25">
      <c r="A756" s="20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1"/>
    </row>
    <row r="757" spans="1:16" x14ac:dyDescent="0.25">
      <c r="A757" s="20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1"/>
    </row>
    <row r="758" spans="1:16" x14ac:dyDescent="0.25">
      <c r="A758" s="20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1"/>
    </row>
    <row r="759" spans="1:16" x14ac:dyDescent="0.25">
      <c r="A759" s="20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1"/>
    </row>
    <row r="760" spans="1:16" x14ac:dyDescent="0.25">
      <c r="A760" s="20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1"/>
    </row>
    <row r="761" spans="1:16" x14ac:dyDescent="0.25">
      <c r="A761" s="20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1"/>
    </row>
    <row r="762" spans="1:16" x14ac:dyDescent="0.25">
      <c r="A762" s="20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1"/>
    </row>
    <row r="763" spans="1:16" x14ac:dyDescent="0.25">
      <c r="A763" s="20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1"/>
    </row>
    <row r="764" spans="1:16" x14ac:dyDescent="0.25">
      <c r="A764" s="20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1"/>
    </row>
    <row r="765" spans="1:16" x14ac:dyDescent="0.25">
      <c r="A765" s="20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1"/>
    </row>
    <row r="766" spans="1:16" x14ac:dyDescent="0.25">
      <c r="A766" s="20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1"/>
    </row>
    <row r="767" spans="1:16" x14ac:dyDescent="0.25">
      <c r="A767" s="20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1"/>
    </row>
    <row r="768" spans="1:16" x14ac:dyDescent="0.25">
      <c r="A768" s="20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1"/>
    </row>
    <row r="769" spans="1:16" x14ac:dyDescent="0.25">
      <c r="A769" s="20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1"/>
    </row>
    <row r="770" spans="1:16" x14ac:dyDescent="0.25">
      <c r="A770" s="20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1"/>
    </row>
    <row r="771" spans="1:16" x14ac:dyDescent="0.25">
      <c r="A771" s="20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1"/>
    </row>
    <row r="772" spans="1:16" x14ac:dyDescent="0.25">
      <c r="A772" s="20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1"/>
    </row>
    <row r="773" spans="1:16" x14ac:dyDescent="0.25">
      <c r="A773" s="20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1"/>
    </row>
    <row r="774" spans="1:16" x14ac:dyDescent="0.25">
      <c r="A774" s="20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1"/>
    </row>
    <row r="775" spans="1:16" x14ac:dyDescent="0.25">
      <c r="A775" s="20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1"/>
    </row>
    <row r="776" spans="1:16" x14ac:dyDescent="0.25">
      <c r="A776" s="20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1"/>
    </row>
    <row r="777" spans="1:16" x14ac:dyDescent="0.25">
      <c r="A777" s="20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1"/>
    </row>
    <row r="778" spans="1:16" x14ac:dyDescent="0.25">
      <c r="A778" s="20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1"/>
    </row>
    <row r="779" spans="1:16" x14ac:dyDescent="0.25">
      <c r="A779" s="20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1"/>
    </row>
    <row r="780" spans="1:16" x14ac:dyDescent="0.25">
      <c r="A780" s="20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1"/>
    </row>
    <row r="781" spans="1:16" x14ac:dyDescent="0.25">
      <c r="A781" s="20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1"/>
    </row>
    <row r="782" spans="1:16" x14ac:dyDescent="0.25">
      <c r="A782" s="20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1"/>
    </row>
    <row r="783" spans="1:16" x14ac:dyDescent="0.25">
      <c r="A783" s="20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1"/>
    </row>
    <row r="784" spans="1:16" x14ac:dyDescent="0.25">
      <c r="A784" s="20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1"/>
    </row>
    <row r="785" spans="1:16" x14ac:dyDescent="0.25">
      <c r="A785" s="20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1"/>
    </row>
    <row r="786" spans="1:16" x14ac:dyDescent="0.25">
      <c r="A786" s="20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1"/>
    </row>
    <row r="787" spans="1:16" x14ac:dyDescent="0.25">
      <c r="A787" s="20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1"/>
    </row>
    <row r="788" spans="1:16" x14ac:dyDescent="0.25">
      <c r="A788" s="20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1"/>
    </row>
    <row r="789" spans="1:16" x14ac:dyDescent="0.25">
      <c r="A789" s="20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1"/>
    </row>
    <row r="790" spans="1:16" x14ac:dyDescent="0.25">
      <c r="A790" s="20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1"/>
    </row>
    <row r="791" spans="1:16" x14ac:dyDescent="0.25">
      <c r="A791" s="20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1"/>
    </row>
    <row r="792" spans="1:16" x14ac:dyDescent="0.25">
      <c r="A792" s="20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1"/>
    </row>
    <row r="793" spans="1:16" x14ac:dyDescent="0.25">
      <c r="A793" s="20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1"/>
    </row>
    <row r="794" spans="1:16" x14ac:dyDescent="0.25">
      <c r="A794" s="20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1"/>
    </row>
    <row r="795" spans="1:16" x14ac:dyDescent="0.25">
      <c r="A795" s="20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1"/>
    </row>
    <row r="796" spans="1:16" x14ac:dyDescent="0.25">
      <c r="A796" s="20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1"/>
    </row>
    <row r="797" spans="1:16" x14ac:dyDescent="0.25">
      <c r="A797" s="20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1"/>
    </row>
    <row r="798" spans="1:16" x14ac:dyDescent="0.25">
      <c r="A798" s="20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1"/>
    </row>
    <row r="799" spans="1:16" x14ac:dyDescent="0.25">
      <c r="A799" s="20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1"/>
    </row>
    <row r="800" spans="1:16" x14ac:dyDescent="0.25">
      <c r="A800" s="20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1"/>
    </row>
    <row r="801" spans="1:16" x14ac:dyDescent="0.25">
      <c r="A801" s="20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1"/>
    </row>
    <row r="802" spans="1:16" x14ac:dyDescent="0.25">
      <c r="A802" s="20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1"/>
    </row>
    <row r="803" spans="1:16" x14ac:dyDescent="0.25">
      <c r="A803" s="20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1"/>
    </row>
    <row r="804" spans="1:16" x14ac:dyDescent="0.25">
      <c r="A804" s="20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1"/>
    </row>
    <row r="805" spans="1:16" x14ac:dyDescent="0.25">
      <c r="A805" s="20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1"/>
    </row>
    <row r="806" spans="1:16" x14ac:dyDescent="0.25">
      <c r="A806" s="20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1"/>
    </row>
    <row r="807" spans="1:16" x14ac:dyDescent="0.25">
      <c r="A807" s="20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1"/>
    </row>
    <row r="808" spans="1:16" x14ac:dyDescent="0.25">
      <c r="A808" s="20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1"/>
    </row>
    <row r="809" spans="1:16" x14ac:dyDescent="0.25">
      <c r="A809" s="20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1"/>
    </row>
    <row r="810" spans="1:16" x14ac:dyDescent="0.25">
      <c r="A810" s="20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1"/>
    </row>
    <row r="811" spans="1:16" x14ac:dyDescent="0.25">
      <c r="A811" s="20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1"/>
    </row>
    <row r="812" spans="1:16" x14ac:dyDescent="0.25">
      <c r="A812" s="20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1"/>
    </row>
    <row r="813" spans="1:16" x14ac:dyDescent="0.25">
      <c r="A813" s="20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1"/>
    </row>
    <row r="814" spans="1:16" x14ac:dyDescent="0.25">
      <c r="A814" s="20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1"/>
    </row>
    <row r="815" spans="1:16" x14ac:dyDescent="0.25">
      <c r="A815" s="20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1"/>
    </row>
    <row r="816" spans="1:16" x14ac:dyDescent="0.25">
      <c r="A816" s="20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1"/>
    </row>
    <row r="817" spans="1:16" x14ac:dyDescent="0.25">
      <c r="A817" s="20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1"/>
    </row>
    <row r="818" spans="1:16" x14ac:dyDescent="0.25">
      <c r="A818" s="20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1"/>
    </row>
    <row r="819" spans="1:16" x14ac:dyDescent="0.25">
      <c r="A819" s="20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1"/>
    </row>
    <row r="820" spans="1:16" x14ac:dyDescent="0.25">
      <c r="A820" s="20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1"/>
    </row>
    <row r="821" spans="1:16" x14ac:dyDescent="0.25">
      <c r="A821" s="20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1"/>
    </row>
    <row r="822" spans="1:16" x14ac:dyDescent="0.25">
      <c r="A822" s="20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1"/>
    </row>
    <row r="823" spans="1:16" x14ac:dyDescent="0.25">
      <c r="A823" s="20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1"/>
    </row>
    <row r="824" spans="1:16" x14ac:dyDescent="0.25">
      <c r="A824" s="20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1"/>
    </row>
    <row r="825" spans="1:16" x14ac:dyDescent="0.25">
      <c r="A825" s="20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1"/>
    </row>
    <row r="826" spans="1:16" x14ac:dyDescent="0.25">
      <c r="A826" s="20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1"/>
    </row>
    <row r="827" spans="1:16" x14ac:dyDescent="0.25">
      <c r="A827" s="20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1"/>
    </row>
    <row r="828" spans="1:16" x14ac:dyDescent="0.25">
      <c r="A828" s="20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1"/>
    </row>
    <row r="829" spans="1:16" x14ac:dyDescent="0.25">
      <c r="A829" s="20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1"/>
    </row>
    <row r="830" spans="1:16" x14ac:dyDescent="0.25">
      <c r="A830" s="20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1"/>
    </row>
    <row r="831" spans="1:16" x14ac:dyDescent="0.25">
      <c r="A831" s="20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1"/>
    </row>
    <row r="832" spans="1:16" x14ac:dyDescent="0.25">
      <c r="A832" s="20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1"/>
    </row>
    <row r="833" spans="1:16" x14ac:dyDescent="0.25">
      <c r="A833" s="20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1"/>
    </row>
    <row r="834" spans="1:16" x14ac:dyDescent="0.25">
      <c r="A834" s="20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1"/>
    </row>
    <row r="835" spans="1:16" x14ac:dyDescent="0.25">
      <c r="A835" s="20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1"/>
    </row>
    <row r="836" spans="1:16" x14ac:dyDescent="0.25">
      <c r="A836" s="20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1"/>
    </row>
    <row r="837" spans="1:16" x14ac:dyDescent="0.25">
      <c r="A837" s="20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1"/>
    </row>
    <row r="838" spans="1:16" x14ac:dyDescent="0.25">
      <c r="A838" s="20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1"/>
    </row>
    <row r="839" spans="1:16" x14ac:dyDescent="0.25">
      <c r="A839" s="20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1"/>
    </row>
    <row r="840" spans="1:16" x14ac:dyDescent="0.25">
      <c r="A840" s="20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1"/>
    </row>
    <row r="841" spans="1:16" x14ac:dyDescent="0.25">
      <c r="A841" s="20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1"/>
    </row>
    <row r="842" spans="1:16" x14ac:dyDescent="0.25">
      <c r="A842" s="20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1"/>
    </row>
    <row r="843" spans="1:16" x14ac:dyDescent="0.25">
      <c r="A843" s="20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1"/>
    </row>
    <row r="844" spans="1:16" x14ac:dyDescent="0.25">
      <c r="A844" s="20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1"/>
    </row>
    <row r="845" spans="1:16" x14ac:dyDescent="0.25">
      <c r="A845" s="20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1"/>
    </row>
    <row r="846" spans="1:16" x14ac:dyDescent="0.25">
      <c r="A846" s="20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1"/>
    </row>
    <row r="847" spans="1:16" x14ac:dyDescent="0.25">
      <c r="A847" s="20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1"/>
    </row>
    <row r="848" spans="1:16" x14ac:dyDescent="0.25">
      <c r="A848" s="20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1"/>
    </row>
    <row r="849" spans="1:16" x14ac:dyDescent="0.25">
      <c r="A849" s="20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1"/>
    </row>
    <row r="850" spans="1:16" x14ac:dyDescent="0.25">
      <c r="A850" s="20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1"/>
    </row>
    <row r="851" spans="1:16" x14ac:dyDescent="0.25">
      <c r="A851" s="20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1"/>
    </row>
    <row r="852" spans="1:16" x14ac:dyDescent="0.25">
      <c r="A852" s="20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1"/>
    </row>
    <row r="853" spans="1:16" x14ac:dyDescent="0.25">
      <c r="A853" s="20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1"/>
    </row>
    <row r="854" spans="1:16" x14ac:dyDescent="0.25">
      <c r="A854" s="20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1"/>
    </row>
    <row r="855" spans="1:16" x14ac:dyDescent="0.25">
      <c r="A855" s="20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1"/>
    </row>
    <row r="856" spans="1:16" x14ac:dyDescent="0.25">
      <c r="A856" s="20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1"/>
    </row>
    <row r="857" spans="1:16" x14ac:dyDescent="0.25">
      <c r="A857" s="20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1"/>
    </row>
    <row r="858" spans="1:16" x14ac:dyDescent="0.25">
      <c r="A858" s="20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1"/>
    </row>
    <row r="859" spans="1:16" x14ac:dyDescent="0.25">
      <c r="A859" s="20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1"/>
    </row>
    <row r="860" spans="1:16" x14ac:dyDescent="0.25">
      <c r="A860" s="20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1"/>
    </row>
    <row r="861" spans="1:16" x14ac:dyDescent="0.25">
      <c r="A861" s="20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1"/>
    </row>
    <row r="862" spans="1:16" x14ac:dyDescent="0.25">
      <c r="A862" s="20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1"/>
    </row>
    <row r="863" spans="1:16" x14ac:dyDescent="0.25">
      <c r="A863" s="20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1"/>
    </row>
    <row r="864" spans="1:16" x14ac:dyDescent="0.25">
      <c r="A864" s="20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1"/>
    </row>
    <row r="865" spans="1:16" x14ac:dyDescent="0.25">
      <c r="A865" s="20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1"/>
    </row>
    <row r="866" spans="1:16" x14ac:dyDescent="0.25">
      <c r="A866" s="20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1"/>
    </row>
    <row r="867" spans="1:16" x14ac:dyDescent="0.25">
      <c r="A867" s="20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1"/>
    </row>
    <row r="868" spans="1:16" x14ac:dyDescent="0.25">
      <c r="A868" s="20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1"/>
    </row>
    <row r="869" spans="1:16" x14ac:dyDescent="0.25">
      <c r="A869" s="20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1"/>
    </row>
    <row r="870" spans="1:16" x14ac:dyDescent="0.25">
      <c r="A870" s="20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1"/>
    </row>
    <row r="871" spans="1:16" x14ac:dyDescent="0.25">
      <c r="A871" s="20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1"/>
    </row>
    <row r="872" spans="1:16" x14ac:dyDescent="0.25">
      <c r="A872" s="20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1"/>
    </row>
    <row r="873" spans="1:16" x14ac:dyDescent="0.25">
      <c r="A873" s="20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1"/>
    </row>
    <row r="874" spans="1:16" x14ac:dyDescent="0.25">
      <c r="A874" s="20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1"/>
    </row>
    <row r="875" spans="1:16" x14ac:dyDescent="0.25">
      <c r="A875" s="20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1"/>
    </row>
    <row r="876" spans="1:16" x14ac:dyDescent="0.25">
      <c r="A876" s="20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1"/>
    </row>
    <row r="877" spans="1:16" x14ac:dyDescent="0.25">
      <c r="A877" s="20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1"/>
    </row>
    <row r="878" spans="1:16" x14ac:dyDescent="0.25">
      <c r="A878" s="20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1"/>
    </row>
    <row r="879" spans="1:16" x14ac:dyDescent="0.25">
      <c r="A879" s="20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1"/>
    </row>
    <row r="880" spans="1:16" x14ac:dyDescent="0.25">
      <c r="A880" s="20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1"/>
    </row>
    <row r="881" spans="1:16" x14ac:dyDescent="0.25">
      <c r="A881" s="20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1"/>
    </row>
    <row r="882" spans="1:16" x14ac:dyDescent="0.25">
      <c r="A882" s="20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1"/>
    </row>
    <row r="883" spans="1:16" x14ac:dyDescent="0.25">
      <c r="A883" s="20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1"/>
    </row>
    <row r="884" spans="1:16" x14ac:dyDescent="0.25">
      <c r="A884" s="20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1"/>
    </row>
    <row r="885" spans="1:16" x14ac:dyDescent="0.25">
      <c r="A885" s="20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1"/>
    </row>
    <row r="886" spans="1:16" x14ac:dyDescent="0.25">
      <c r="A886" s="20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1"/>
    </row>
    <row r="887" spans="1:16" x14ac:dyDescent="0.25">
      <c r="A887" s="20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1"/>
    </row>
    <row r="888" spans="1:16" x14ac:dyDescent="0.25">
      <c r="A888" s="20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1"/>
    </row>
    <row r="889" spans="1:16" x14ac:dyDescent="0.25">
      <c r="A889" s="20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1"/>
    </row>
    <row r="890" spans="1:16" x14ac:dyDescent="0.25">
      <c r="A890" s="20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1"/>
    </row>
    <row r="891" spans="1:16" x14ac:dyDescent="0.25">
      <c r="A891" s="20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1"/>
    </row>
    <row r="892" spans="1:16" x14ac:dyDescent="0.25">
      <c r="A892" s="20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1"/>
    </row>
    <row r="893" spans="1:16" x14ac:dyDescent="0.25">
      <c r="A893" s="20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1"/>
    </row>
    <row r="894" spans="1:16" x14ac:dyDescent="0.25">
      <c r="A894" s="20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1"/>
    </row>
    <row r="895" spans="1:16" x14ac:dyDescent="0.25">
      <c r="A895" s="20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1"/>
    </row>
    <row r="896" spans="1:16" x14ac:dyDescent="0.25">
      <c r="A896" s="20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1"/>
    </row>
    <row r="897" spans="1:16" x14ac:dyDescent="0.25">
      <c r="A897" s="20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1"/>
    </row>
    <row r="898" spans="1:16" x14ac:dyDescent="0.25">
      <c r="A898" s="20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1"/>
    </row>
    <row r="899" spans="1:16" x14ac:dyDescent="0.25">
      <c r="A899" s="20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1"/>
    </row>
    <row r="900" spans="1:16" x14ac:dyDescent="0.25">
      <c r="A900" s="20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1"/>
    </row>
    <row r="901" spans="1:16" x14ac:dyDescent="0.25">
      <c r="A901" s="20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1"/>
    </row>
    <row r="902" spans="1:16" x14ac:dyDescent="0.25">
      <c r="A902" s="20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1"/>
    </row>
    <row r="903" spans="1:16" x14ac:dyDescent="0.25">
      <c r="A903" s="20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1"/>
    </row>
    <row r="904" spans="1:16" x14ac:dyDescent="0.25">
      <c r="A904" s="20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1"/>
    </row>
    <row r="905" spans="1:16" x14ac:dyDescent="0.25">
      <c r="A905" s="20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1"/>
    </row>
    <row r="906" spans="1:16" x14ac:dyDescent="0.25">
      <c r="A906" s="20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1"/>
    </row>
    <row r="907" spans="1:16" x14ac:dyDescent="0.25">
      <c r="A907" s="20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1"/>
    </row>
    <row r="908" spans="1:16" x14ac:dyDescent="0.25">
      <c r="A908" s="20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1"/>
    </row>
    <row r="909" spans="1:16" x14ac:dyDescent="0.25">
      <c r="A909" s="20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1"/>
    </row>
    <row r="910" spans="1:16" x14ac:dyDescent="0.25">
      <c r="A910" s="20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1"/>
    </row>
    <row r="911" spans="1:16" x14ac:dyDescent="0.25">
      <c r="A911" s="20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1"/>
    </row>
    <row r="912" spans="1:16" x14ac:dyDescent="0.25">
      <c r="A912" s="20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1"/>
    </row>
    <row r="913" spans="1:16" x14ac:dyDescent="0.25">
      <c r="A913" s="20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1"/>
    </row>
    <row r="914" spans="1:16" x14ac:dyDescent="0.25">
      <c r="A914" s="20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1"/>
    </row>
    <row r="915" spans="1:16" x14ac:dyDescent="0.25">
      <c r="A915" s="20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1"/>
    </row>
    <row r="916" spans="1:16" x14ac:dyDescent="0.25">
      <c r="A916" s="20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1"/>
    </row>
    <row r="917" spans="1:16" x14ac:dyDescent="0.25">
      <c r="A917" s="20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1"/>
    </row>
    <row r="918" spans="1:16" x14ac:dyDescent="0.25">
      <c r="A918" s="20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1"/>
    </row>
    <row r="919" spans="1:16" x14ac:dyDescent="0.25">
      <c r="A919" s="20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1"/>
    </row>
    <row r="920" spans="1:16" x14ac:dyDescent="0.25">
      <c r="A920" s="20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1"/>
    </row>
    <row r="921" spans="1:16" x14ac:dyDescent="0.25">
      <c r="A921" s="20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1"/>
    </row>
    <row r="922" spans="1:16" x14ac:dyDescent="0.25">
      <c r="A922" s="20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1"/>
    </row>
    <row r="923" spans="1:16" x14ac:dyDescent="0.25">
      <c r="A923" s="20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1"/>
    </row>
    <row r="924" spans="1:16" x14ac:dyDescent="0.25">
      <c r="A924" s="20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1"/>
    </row>
    <row r="925" spans="1:16" x14ac:dyDescent="0.25">
      <c r="A925" s="20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1"/>
    </row>
    <row r="926" spans="1:16" x14ac:dyDescent="0.25">
      <c r="A926" s="20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1"/>
    </row>
    <row r="927" spans="1:16" x14ac:dyDescent="0.25">
      <c r="A927" s="20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1"/>
    </row>
    <row r="928" spans="1:16" x14ac:dyDescent="0.25">
      <c r="A928" s="20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1"/>
    </row>
    <row r="929" spans="1:16" x14ac:dyDescent="0.25">
      <c r="A929" s="20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1"/>
    </row>
    <row r="930" spans="1:16" x14ac:dyDescent="0.25">
      <c r="A930" s="20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1"/>
    </row>
    <row r="931" spans="1:16" x14ac:dyDescent="0.25">
      <c r="A931" s="20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1"/>
    </row>
    <row r="932" spans="1:16" x14ac:dyDescent="0.25">
      <c r="A932" s="20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1"/>
    </row>
    <row r="933" spans="1:16" x14ac:dyDescent="0.25">
      <c r="A933" s="20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1"/>
    </row>
    <row r="934" spans="1:16" x14ac:dyDescent="0.25">
      <c r="A934" s="20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1"/>
    </row>
    <row r="935" spans="1:16" x14ac:dyDescent="0.25">
      <c r="A935" s="20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1"/>
    </row>
    <row r="936" spans="1:16" x14ac:dyDescent="0.25">
      <c r="A936" s="20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1"/>
    </row>
    <row r="937" spans="1:16" x14ac:dyDescent="0.25">
      <c r="A937" s="20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1"/>
    </row>
    <row r="938" spans="1:16" x14ac:dyDescent="0.25">
      <c r="A938" s="20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1"/>
    </row>
    <row r="939" spans="1:16" x14ac:dyDescent="0.25">
      <c r="A939" s="20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1"/>
    </row>
    <row r="940" spans="1:16" x14ac:dyDescent="0.25">
      <c r="A940" s="20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1"/>
    </row>
    <row r="941" spans="1:16" x14ac:dyDescent="0.25">
      <c r="A941" s="20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1"/>
    </row>
    <row r="942" spans="1:16" x14ac:dyDescent="0.25">
      <c r="A942" s="20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1"/>
    </row>
    <row r="943" spans="1:16" x14ac:dyDescent="0.25">
      <c r="A943" s="20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1"/>
    </row>
    <row r="944" spans="1:16" x14ac:dyDescent="0.25">
      <c r="A944" s="20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1"/>
    </row>
    <row r="945" spans="1:16" x14ac:dyDescent="0.25">
      <c r="A945" s="20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1"/>
    </row>
    <row r="946" spans="1:16" x14ac:dyDescent="0.25">
      <c r="A946" s="20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1"/>
    </row>
    <row r="947" spans="1:16" x14ac:dyDescent="0.25">
      <c r="A947" s="20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1"/>
    </row>
    <row r="948" spans="1:16" x14ac:dyDescent="0.25">
      <c r="A948" s="20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1"/>
    </row>
    <row r="949" spans="1:16" x14ac:dyDescent="0.25">
      <c r="A949" s="20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1"/>
    </row>
    <row r="950" spans="1:16" x14ac:dyDescent="0.25">
      <c r="A950" s="20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1"/>
    </row>
    <row r="951" spans="1:16" x14ac:dyDescent="0.25">
      <c r="A951" s="20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1"/>
    </row>
    <row r="952" spans="1:16" x14ac:dyDescent="0.25">
      <c r="A952" s="20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1"/>
    </row>
    <row r="953" spans="1:16" x14ac:dyDescent="0.25">
      <c r="A953" s="20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1"/>
    </row>
    <row r="954" spans="1:16" x14ac:dyDescent="0.25">
      <c r="A954" s="20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1"/>
    </row>
    <row r="955" spans="1:16" x14ac:dyDescent="0.25">
      <c r="A955" s="20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1"/>
    </row>
    <row r="956" spans="1:16" x14ac:dyDescent="0.25">
      <c r="A956" s="20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1"/>
    </row>
    <row r="957" spans="1:16" x14ac:dyDescent="0.25">
      <c r="A957" s="20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1"/>
    </row>
    <row r="958" spans="1:16" x14ac:dyDescent="0.25">
      <c r="A958" s="20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1"/>
    </row>
    <row r="959" spans="1:16" x14ac:dyDescent="0.25">
      <c r="A959" s="20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1"/>
    </row>
    <row r="960" spans="1:16" x14ac:dyDescent="0.25">
      <c r="A960" s="20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1"/>
    </row>
    <row r="961" spans="1:16" x14ac:dyDescent="0.25">
      <c r="A961" s="20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1"/>
    </row>
    <row r="962" spans="1:16" x14ac:dyDescent="0.25">
      <c r="A962" s="20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1"/>
    </row>
    <row r="963" spans="1:16" x14ac:dyDescent="0.25">
      <c r="A963" s="20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1"/>
    </row>
    <row r="964" spans="1:16" x14ac:dyDescent="0.25">
      <c r="A964" s="20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1"/>
    </row>
    <row r="965" spans="1:16" x14ac:dyDescent="0.25">
      <c r="A965" s="20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1"/>
    </row>
    <row r="966" spans="1:16" x14ac:dyDescent="0.25">
      <c r="A966" s="20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1"/>
    </row>
    <row r="967" spans="1:16" x14ac:dyDescent="0.25">
      <c r="A967" s="20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1"/>
    </row>
    <row r="968" spans="1:16" x14ac:dyDescent="0.25">
      <c r="A968" s="20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1"/>
    </row>
    <row r="969" spans="1:16" x14ac:dyDescent="0.25">
      <c r="A969" s="20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1"/>
    </row>
    <row r="970" spans="1:16" x14ac:dyDescent="0.25">
      <c r="A970" s="20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1"/>
    </row>
    <row r="971" spans="1:16" x14ac:dyDescent="0.25">
      <c r="A971" s="20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1"/>
    </row>
    <row r="972" spans="1:16" x14ac:dyDescent="0.25">
      <c r="A972" s="20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1"/>
    </row>
    <row r="973" spans="1:16" x14ac:dyDescent="0.25">
      <c r="A973" s="20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1"/>
    </row>
    <row r="974" spans="1:16" x14ac:dyDescent="0.25">
      <c r="A974" s="20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1"/>
    </row>
    <row r="975" spans="1:16" x14ac:dyDescent="0.25">
      <c r="A975" s="20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1"/>
    </row>
    <row r="976" spans="1:16" x14ac:dyDescent="0.25">
      <c r="A976" s="20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1"/>
    </row>
    <row r="977" spans="1:16" x14ac:dyDescent="0.25">
      <c r="A977" s="20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1"/>
    </row>
    <row r="978" spans="1:16" x14ac:dyDescent="0.25">
      <c r="A978" s="20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1"/>
    </row>
    <row r="979" spans="1:16" x14ac:dyDescent="0.25">
      <c r="A979" s="20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1"/>
    </row>
    <row r="980" spans="1:16" x14ac:dyDescent="0.25">
      <c r="A980" s="20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1"/>
    </row>
    <row r="981" spans="1:16" x14ac:dyDescent="0.25">
      <c r="A981" s="20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1"/>
    </row>
    <row r="982" spans="1:16" x14ac:dyDescent="0.25">
      <c r="A982" s="20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1"/>
    </row>
    <row r="983" spans="1:16" x14ac:dyDescent="0.25">
      <c r="A983" s="20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1"/>
    </row>
    <row r="984" spans="1:16" x14ac:dyDescent="0.25">
      <c r="A984" s="20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1"/>
    </row>
    <row r="985" spans="1:16" x14ac:dyDescent="0.25">
      <c r="A985" s="20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1"/>
    </row>
    <row r="986" spans="1:16" x14ac:dyDescent="0.25">
      <c r="A986" s="20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1"/>
    </row>
    <row r="987" spans="1:16" x14ac:dyDescent="0.25">
      <c r="A987" s="20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1"/>
    </row>
    <row r="988" spans="1:16" x14ac:dyDescent="0.25">
      <c r="A988" s="20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1"/>
    </row>
    <row r="989" spans="1:16" x14ac:dyDescent="0.25">
      <c r="A989" s="20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1"/>
    </row>
    <row r="990" spans="1:16" x14ac:dyDescent="0.25">
      <c r="A990" s="20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1"/>
    </row>
    <row r="991" spans="1:16" x14ac:dyDescent="0.25">
      <c r="A991" s="20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1"/>
    </row>
    <row r="992" spans="1:16" x14ac:dyDescent="0.25">
      <c r="A992" s="20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1"/>
    </row>
    <row r="993" spans="1:16" x14ac:dyDescent="0.25">
      <c r="A993" s="20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1"/>
    </row>
    <row r="994" spans="1:16" x14ac:dyDescent="0.25">
      <c r="A994" s="20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1"/>
    </row>
    <row r="995" spans="1:16" x14ac:dyDescent="0.25">
      <c r="A995" s="20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1"/>
    </row>
    <row r="996" spans="1:16" x14ac:dyDescent="0.25">
      <c r="A996" s="20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1"/>
    </row>
    <row r="997" spans="1:16" x14ac:dyDescent="0.25">
      <c r="A997" s="20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1"/>
    </row>
    <row r="998" spans="1:16" x14ac:dyDescent="0.25">
      <c r="A998" s="20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1"/>
    </row>
    <row r="999" spans="1:16" x14ac:dyDescent="0.25">
      <c r="A999" s="20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1"/>
    </row>
    <row r="1000" spans="1:16" x14ac:dyDescent="0.25">
      <c r="A1000" s="20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1"/>
    </row>
  </sheetData>
  <sheetProtection algorithmName="SHA-512" hashValue="+MS0MXK4bY9ynJSztjbGUOGSkf0HJOk8XCV5O70j/3091Nri8aIaUcXIUOCNi4MJFmMKkIRgTwHaBHTmcv+bLg==" saltValue="pPePwz7aV5nmI+8huWOtyQ==" spinCount="100000" sheet="1" objects="1" scenarios="1"/>
  <mergeCells count="53">
    <mergeCell ref="G40:M40"/>
    <mergeCell ref="B2:O2"/>
    <mergeCell ref="B8:O8"/>
    <mergeCell ref="B24:O24"/>
    <mergeCell ref="D32:F32"/>
    <mergeCell ref="B5:C5"/>
    <mergeCell ref="B4:C4"/>
    <mergeCell ref="K5:L5"/>
    <mergeCell ref="M93:O94"/>
    <mergeCell ref="B42:O42"/>
    <mergeCell ref="B57:O57"/>
    <mergeCell ref="B76:O76"/>
    <mergeCell ref="B91:O91"/>
    <mergeCell ref="E77:F77"/>
    <mergeCell ref="K94:L94"/>
    <mergeCell ref="G89:L89"/>
    <mergeCell ref="D72:F72"/>
    <mergeCell ref="D53:F53"/>
    <mergeCell ref="J62:K62"/>
    <mergeCell ref="D43:F43"/>
    <mergeCell ref="D58:F58"/>
    <mergeCell ref="J95:M96"/>
    <mergeCell ref="B7:O7"/>
    <mergeCell ref="D4:E4"/>
    <mergeCell ref="D5:E5"/>
    <mergeCell ref="G55:L55"/>
    <mergeCell ref="G22:L22"/>
    <mergeCell ref="D87:F87"/>
    <mergeCell ref="K49:N50"/>
    <mergeCell ref="J60:K60"/>
    <mergeCell ref="E29:F29"/>
    <mergeCell ref="E30:F30"/>
    <mergeCell ref="K51:N52"/>
    <mergeCell ref="D20:F20"/>
    <mergeCell ref="K4:L4"/>
    <mergeCell ref="K32:L32"/>
    <mergeCell ref="E27:F27"/>
    <mergeCell ref="B101:O108"/>
    <mergeCell ref="M4:N4"/>
    <mergeCell ref="M5:N5"/>
    <mergeCell ref="E74:F74"/>
    <mergeCell ref="G74:L74"/>
    <mergeCell ref="M60:N60"/>
    <mergeCell ref="M61:N61"/>
    <mergeCell ref="E39:F39"/>
    <mergeCell ref="G39:L39"/>
    <mergeCell ref="B100:D100"/>
    <mergeCell ref="B98:D98"/>
    <mergeCell ref="K93:L93"/>
    <mergeCell ref="J61:K61"/>
    <mergeCell ref="M62:N62"/>
    <mergeCell ref="K15:L15"/>
    <mergeCell ref="F25:G25"/>
  </mergeCells>
  <conditionalFormatting sqref="D64 L60">
    <cfRule type="expression" dxfId="1" priority="1">
      <formula>ISERROR(D64)</formula>
    </cfRule>
  </conditionalFormatting>
  <conditionalFormatting sqref="D83">
    <cfRule type="expression" dxfId="0" priority="2">
      <formula>ISERROR(D89)</formula>
    </cfRule>
  </conditionalFormatting>
  <printOptions horizontalCentered="1" verticalCentered="1"/>
  <pageMargins left="0.5" right="0.5" top="0.25" bottom="0.25" header="0" footer="0"/>
  <pageSetup paperSize="5" scale="60" orientation="portrait" errors="blank" horizontalDpi="1200" verticalDpi="1200" r:id="rId1"/>
  <ignoredErrors>
    <ignoredError sqref="D28 D11" formulaRange="1"/>
    <ignoredError sqref="N89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1" r:id="rId4" name="Group Box 77">
              <controlPr defaultSize="0" autoFill="0" autoPict="0">
                <anchor moveWithCells="1">
                  <from>
                    <xdr:col>0</xdr:col>
                    <xdr:colOff>266700</xdr:colOff>
                    <xdr:row>24</xdr:row>
                    <xdr:rowOff>0</xdr:rowOff>
                  </from>
                  <to>
                    <xdr:col>15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Option Button 78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190500</xdr:rowOff>
                  </from>
                  <to>
                    <xdr:col>3</xdr:col>
                    <xdr:colOff>38100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" name="Option Button 82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0</xdr:rowOff>
                  </from>
                  <to>
                    <xdr:col>3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" name="Option Button 83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180975</xdr:rowOff>
                  </from>
                  <to>
                    <xdr:col>3</xdr:col>
                    <xdr:colOff>38100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" name="Option Button 84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180975</xdr:rowOff>
                  </from>
                  <to>
                    <xdr:col>3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9" name="Option Button 85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180975</xdr:rowOff>
                  </from>
                  <to>
                    <xdr:col>3</xdr:col>
                    <xdr:colOff>38100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0" name="Group Box 87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1" name="Option Button 88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180975</xdr:rowOff>
                  </from>
                  <to>
                    <xdr:col>3</xdr:col>
                    <xdr:colOff>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2" name="Option Button 89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48</xdr:row>
                    <xdr:rowOff>180975</xdr:rowOff>
                  </from>
                  <to>
                    <xdr:col>3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3" name="Option Button 90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50</xdr:row>
                    <xdr:rowOff>0</xdr:rowOff>
                  </from>
                  <to>
                    <xdr:col>3</xdr:col>
                    <xdr:colOff>133350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4" name="Option Button 91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50</xdr:row>
                    <xdr:rowOff>180975</xdr:rowOff>
                  </from>
                  <to>
                    <xdr:col>3</xdr:col>
                    <xdr:colOff>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5" name="Group Box 92">
              <controlPr defaultSize="0" autoFill="0" autoPict="0">
                <anchor moveWithCells="1">
                  <from>
                    <xdr:col>1</xdr:col>
                    <xdr:colOff>0</xdr:colOff>
                    <xdr:row>56</xdr:row>
                    <xdr:rowOff>247650</xdr:rowOff>
                  </from>
                  <to>
                    <xdr:col>15</xdr:col>
                    <xdr:colOff>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6" name="Option Button 9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67</xdr:row>
                    <xdr:rowOff>0</xdr:rowOff>
                  </from>
                  <to>
                    <xdr:col>3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Option Button 9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3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Option Button 9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69</xdr:row>
                    <xdr:rowOff>0</xdr:rowOff>
                  </from>
                  <to>
                    <xdr:col>3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" name="Option Button 9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69</xdr:row>
                    <xdr:rowOff>171450</xdr:rowOff>
                  </from>
                  <to>
                    <xdr:col>3</xdr:col>
                    <xdr:colOff>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0" name="Group Box 97">
              <controlPr defaultSize="0" autoFill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15</xdr:col>
                    <xdr:colOff>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1" name="Option Button 9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82</xdr:row>
                    <xdr:rowOff>0</xdr:rowOff>
                  </from>
                  <to>
                    <xdr:col>3</xdr:col>
                    <xdr:colOff>0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2" name="Option Button 9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83</xdr:row>
                    <xdr:rowOff>0</xdr:rowOff>
                  </from>
                  <to>
                    <xdr:col>3</xdr:col>
                    <xdr:colOff>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3" name="Option Button 10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84</xdr:row>
                    <xdr:rowOff>0</xdr:rowOff>
                  </from>
                  <to>
                    <xdr:col>3</xdr:col>
                    <xdr:colOff>0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4" name="Option Button 10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84</xdr:row>
                    <xdr:rowOff>180975</xdr:rowOff>
                  </from>
                  <to>
                    <xdr:col>3</xdr:col>
                    <xdr:colOff>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5" name="Group Box 102">
              <controlPr defaultSize="0" autoFill="0" autoPict="0">
                <anchor moveWithCells="1">
                  <from>
                    <xdr:col>1</xdr:col>
                    <xdr:colOff>0</xdr:colOff>
                    <xdr:row>90</xdr:row>
                    <xdr:rowOff>219075</xdr:rowOff>
                  </from>
                  <to>
                    <xdr:col>15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6" name="Option Button 103">
              <controlPr locked="0" defaultSize="0" autoFill="0" autoLine="0" autoPict="0">
                <anchor moveWithCells="1">
                  <from>
                    <xdr:col>8</xdr:col>
                    <xdr:colOff>552450</xdr:colOff>
                    <xdr:row>91</xdr:row>
                    <xdr:rowOff>180975</xdr:rowOff>
                  </from>
                  <to>
                    <xdr:col>8</xdr:col>
                    <xdr:colOff>723900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7" name="Option Button 104">
              <controlPr locked="0" defaultSize="0" autoFill="0" autoLine="0" autoPict="0">
                <anchor moveWithCells="1">
                  <from>
                    <xdr:col>8</xdr:col>
                    <xdr:colOff>552450</xdr:colOff>
                    <xdr:row>93</xdr:row>
                    <xdr:rowOff>0</xdr:rowOff>
                  </from>
                  <to>
                    <xdr:col>8</xdr:col>
                    <xdr:colOff>723900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8" name="Option Button 105">
              <controlPr locked="0" defaultSize="0" autoFill="0" autoLine="0" autoPict="0">
                <anchor moveWithCells="1">
                  <from>
                    <xdr:col>8</xdr:col>
                    <xdr:colOff>552450</xdr:colOff>
                    <xdr:row>93</xdr:row>
                    <xdr:rowOff>180975</xdr:rowOff>
                  </from>
                  <to>
                    <xdr:col>8</xdr:col>
                    <xdr:colOff>723900</xdr:colOff>
                    <xdr:row>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9" name="Option Button 107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171450</xdr:rowOff>
                  </from>
                  <to>
                    <xdr:col>3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0" name="Option Button 108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51</xdr:row>
                    <xdr:rowOff>171450</xdr:rowOff>
                  </from>
                  <to>
                    <xdr:col>3</xdr:col>
                    <xdr:colOff>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1" name="Option Button 10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70</xdr:row>
                    <xdr:rowOff>171450</xdr:rowOff>
                  </from>
                  <to>
                    <xdr:col>3</xdr:col>
                    <xdr:colOff>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2" name="Option Button 11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85</xdr:row>
                    <xdr:rowOff>171450</xdr:rowOff>
                  </from>
                  <to>
                    <xdr:col>3</xdr:col>
                    <xdr:colOff>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3" name="Group Box 111">
              <controlPr defaultSize="0" autoFill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10</xdr:col>
                    <xdr:colOff>438150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4" name="Option Button 119">
              <controlPr locked="0" defaultSize="0" autoFill="0" autoLine="0" autoPict="0">
                <anchor moveWithCells="1">
                  <from>
                    <xdr:col>4</xdr:col>
                    <xdr:colOff>57150</xdr:colOff>
                    <xdr:row>24</xdr:row>
                    <xdr:rowOff>19050</xdr:rowOff>
                  </from>
                  <to>
                    <xdr:col>4</xdr:col>
                    <xdr:colOff>752475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5" name="Option Button 120">
              <controlPr locked="0" defaultSize="0" autoFill="0" autoLine="0" autoPict="0">
                <anchor moveWithCells="1">
                  <from>
                    <xdr:col>4</xdr:col>
                    <xdr:colOff>1019175</xdr:colOff>
                    <xdr:row>24</xdr:row>
                    <xdr:rowOff>19050</xdr:rowOff>
                  </from>
                  <to>
                    <xdr:col>5</xdr:col>
                    <xdr:colOff>323850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6" name="Option Button 121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19050</xdr:rowOff>
                  </from>
                  <to>
                    <xdr:col>7</xdr:col>
                    <xdr:colOff>590550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7" name="Option Button 122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24</xdr:row>
                    <xdr:rowOff>19050</xdr:rowOff>
                  </from>
                  <to>
                    <xdr:col>8</xdr:col>
                    <xdr:colOff>552450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8" name="Option Button 123">
              <controlPr locked="0" defaultSize="0" autoFill="0" autoLine="0" autoPict="0">
                <anchor moveWithCells="1">
                  <from>
                    <xdr:col>9</xdr:col>
                    <xdr:colOff>257175</xdr:colOff>
                    <xdr:row>24</xdr:row>
                    <xdr:rowOff>0</xdr:rowOff>
                  </from>
                  <to>
                    <xdr:col>10</xdr:col>
                    <xdr:colOff>400050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9" name="Group Box 71">
              <controlPr defaultSize="0" autoFill="0" autoPict="0">
                <anchor moveWithCells="1">
                  <from>
                    <xdr:col>1</xdr:col>
                    <xdr:colOff>0</xdr:colOff>
                    <xdr:row>8</xdr:row>
                    <xdr:rowOff>19050</xdr:rowOff>
                  </from>
                  <to>
                    <xdr:col>15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0" name="Option Button 72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1" name="Option Button 73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190500</xdr:rowOff>
                  </from>
                  <to>
                    <xdr:col>3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2" name="Option Button 74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180975</xdr:rowOff>
                  </from>
                  <to>
                    <xdr:col>3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3" name="Option Button 75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190500</xdr:rowOff>
                  </from>
                  <to>
                    <xdr:col>3</xdr:col>
                    <xdr:colOff>76200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4" name="Option Button 76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180975</xdr:rowOff>
                  </from>
                  <to>
                    <xdr:col>3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5" name="Option Button 106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18</xdr:row>
                    <xdr:rowOff>171450</xdr:rowOff>
                  </from>
                  <to>
                    <xdr:col>3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L97"/>
  <sheetViews>
    <sheetView showGridLines="0" zoomScaleNormal="100" workbookViewId="0">
      <selection activeCell="D13" sqref="D13"/>
    </sheetView>
  </sheetViews>
  <sheetFormatPr defaultColWidth="8.7109375" defaultRowHeight="15" x14ac:dyDescent="0.25"/>
  <cols>
    <col min="1" max="1" width="4" style="54" customWidth="1"/>
    <col min="2" max="2" width="15.140625" style="54" bestFit="1" customWidth="1"/>
    <col min="3" max="3" width="3.7109375" style="137" customWidth="1"/>
    <col min="4" max="4" width="17.7109375" style="54" customWidth="1"/>
    <col min="5" max="6" width="16.7109375" style="54" customWidth="1"/>
    <col min="7" max="7" width="17.7109375" style="54" customWidth="1"/>
    <col min="8" max="8" width="10.42578125" style="22" customWidth="1"/>
    <col min="9" max="9" width="16.7109375" style="22" customWidth="1"/>
    <col min="10" max="10" width="17.7109375" style="22" customWidth="1"/>
    <col min="11" max="11" width="12.7109375" style="22" customWidth="1"/>
    <col min="12" max="12" width="3.7109375" style="22" customWidth="1"/>
    <col min="13" max="13" width="4.5703125" style="54" customWidth="1"/>
    <col min="14" max="16384" width="8.7109375" style="54"/>
  </cols>
  <sheetData>
    <row r="1" spans="2:12" ht="15.75" thickBot="1" x14ac:dyDescent="0.3"/>
    <row r="2" spans="2:12" ht="27" thickTop="1" x14ac:dyDescent="0.4">
      <c r="B2" s="297" t="s">
        <v>84</v>
      </c>
      <c r="C2" s="298"/>
      <c r="D2" s="298"/>
      <c r="E2" s="298"/>
      <c r="F2" s="298"/>
      <c r="G2" s="298"/>
      <c r="H2" s="298"/>
      <c r="I2" s="298"/>
      <c r="J2" s="298"/>
      <c r="K2" s="298"/>
      <c r="L2" s="299"/>
    </row>
    <row r="3" spans="2:12" ht="15.75" thickBot="1" x14ac:dyDescent="0.3">
      <c r="B3" s="162"/>
      <c r="C3" s="138"/>
      <c r="D3" s="139"/>
      <c r="E3" s="139"/>
      <c r="F3" s="139"/>
      <c r="G3" s="139"/>
      <c r="H3" s="156"/>
      <c r="I3" s="156"/>
      <c r="J3" s="156"/>
      <c r="K3" s="156"/>
      <c r="L3" s="163"/>
    </row>
    <row r="4" spans="2:12" ht="15.75" thickBot="1" x14ac:dyDescent="0.3">
      <c r="B4" s="277" t="s">
        <v>1</v>
      </c>
      <c r="C4" s="300"/>
      <c r="D4" s="252"/>
      <c r="E4" s="253"/>
      <c r="F4" s="140">
        <f>DATE(F3,1,1)</f>
        <v>1</v>
      </c>
      <c r="G4" s="140"/>
      <c r="I4" s="24" t="s">
        <v>2</v>
      </c>
      <c r="J4" s="219"/>
      <c r="K4" s="220"/>
      <c r="L4" s="163"/>
    </row>
    <row r="5" spans="2:12" ht="15.75" thickBot="1" x14ac:dyDescent="0.3">
      <c r="B5" s="110"/>
      <c r="C5" s="107"/>
      <c r="D5" s="306"/>
      <c r="E5" s="230"/>
      <c r="F5" s="140"/>
      <c r="G5" s="140"/>
      <c r="I5" s="24" t="s">
        <v>4</v>
      </c>
      <c r="J5" s="221">
        <f ca="1">NOW()</f>
        <v>45093.65110949074</v>
      </c>
      <c r="K5" s="222"/>
      <c r="L5" s="163"/>
    </row>
    <row r="6" spans="2:12" ht="15.75" thickBot="1" x14ac:dyDescent="0.3">
      <c r="B6" s="162"/>
      <c r="C6" s="141"/>
      <c r="D6" s="141"/>
      <c r="E6" s="141"/>
      <c r="F6" s="141"/>
      <c r="G6" s="141"/>
      <c r="H6" s="59"/>
      <c r="I6" s="59"/>
      <c r="J6" s="59"/>
      <c r="L6" s="163"/>
    </row>
    <row r="7" spans="2:12" ht="19.5" thickBot="1" x14ac:dyDescent="0.35">
      <c r="B7" s="307" t="s">
        <v>85</v>
      </c>
      <c r="C7" s="308"/>
      <c r="D7" s="309"/>
      <c r="E7" s="310"/>
      <c r="F7" s="310"/>
      <c r="G7" s="311"/>
      <c r="L7" s="163"/>
    </row>
    <row r="8" spans="2:12" ht="15.75" thickBot="1" x14ac:dyDescent="0.3">
      <c r="B8" s="162"/>
      <c r="L8" s="163"/>
    </row>
    <row r="9" spans="2:12" ht="15.75" thickBot="1" x14ac:dyDescent="0.3">
      <c r="B9" s="162"/>
      <c r="D9" s="123"/>
      <c r="E9" s="293" t="s">
        <v>86</v>
      </c>
      <c r="F9" s="293"/>
      <c r="G9" s="293"/>
      <c r="H9" s="293"/>
      <c r="I9" s="293"/>
      <c r="J9" s="157">
        <f>D9</f>
        <v>0</v>
      </c>
      <c r="K9" s="41" t="s">
        <v>12</v>
      </c>
      <c r="L9" s="163"/>
    </row>
    <row r="10" spans="2:12" ht="15.75" thickBot="1" x14ac:dyDescent="0.3">
      <c r="B10" s="162"/>
      <c r="D10" s="123"/>
      <c r="E10" s="293" t="s">
        <v>87</v>
      </c>
      <c r="F10" s="293"/>
      <c r="G10" s="293"/>
      <c r="H10" s="293"/>
      <c r="I10" s="293"/>
      <c r="J10" s="157">
        <f>D10/12</f>
        <v>0</v>
      </c>
      <c r="K10" s="41" t="s">
        <v>12</v>
      </c>
      <c r="L10" s="163"/>
    </row>
    <row r="11" spans="2:12" ht="15.75" thickBot="1" x14ac:dyDescent="0.3">
      <c r="B11" s="162"/>
      <c r="D11" s="123"/>
      <c r="E11" s="295" t="s">
        <v>88</v>
      </c>
      <c r="F11" s="296"/>
      <c r="G11" s="294"/>
      <c r="H11" s="165"/>
      <c r="I11" s="165"/>
      <c r="J11" s="166"/>
      <c r="K11" s="94"/>
      <c r="L11" s="167"/>
    </row>
    <row r="12" spans="2:12" ht="15.75" thickBot="1" x14ac:dyDescent="0.3">
      <c r="B12" s="162"/>
      <c r="C12" s="142"/>
      <c r="D12" s="124"/>
      <c r="E12" s="290" t="s">
        <v>89</v>
      </c>
      <c r="F12" s="290"/>
      <c r="G12" s="290"/>
      <c r="H12" s="143"/>
      <c r="I12" s="143"/>
      <c r="J12" s="122">
        <v>1</v>
      </c>
      <c r="K12" s="122">
        <v>3</v>
      </c>
      <c r="L12" s="167"/>
    </row>
    <row r="13" spans="2:12" ht="15.75" thickBot="1" x14ac:dyDescent="0.3">
      <c r="B13" s="162"/>
      <c r="C13" s="144"/>
      <c r="D13" s="145">
        <f>D11*(D12)/12</f>
        <v>0</v>
      </c>
      <c r="E13" s="291" t="s">
        <v>90</v>
      </c>
      <c r="F13" s="291"/>
      <c r="G13" s="291"/>
      <c r="H13" s="143"/>
      <c r="I13" s="143"/>
      <c r="J13" s="143"/>
      <c r="K13" s="143"/>
      <c r="L13" s="167"/>
    </row>
    <row r="14" spans="2:12" ht="15.75" thickBot="1" x14ac:dyDescent="0.3">
      <c r="B14" s="162"/>
      <c r="C14" s="146"/>
      <c r="D14" s="292" t="s">
        <v>26</v>
      </c>
      <c r="E14" s="292"/>
      <c r="F14" s="292"/>
      <c r="G14" s="292"/>
      <c r="H14" s="143"/>
      <c r="I14" s="143"/>
      <c r="J14" s="143"/>
      <c r="K14" s="143"/>
      <c r="L14" s="167"/>
    </row>
    <row r="15" spans="2:12" ht="15.75" thickBot="1" x14ac:dyDescent="0.3">
      <c r="B15" s="162"/>
      <c r="H15" s="143"/>
      <c r="I15" s="143"/>
      <c r="J15" s="143"/>
      <c r="K15" s="143"/>
      <c r="L15" s="167"/>
    </row>
    <row r="16" spans="2:12" ht="15.75" thickBot="1" x14ac:dyDescent="0.3">
      <c r="B16" s="162"/>
      <c r="D16" s="147">
        <f>ROUND(IF(J12=1,(J9+D13),IF(J12=2,(J10+D13),IF(J12=3,0," "))),0)</f>
        <v>0</v>
      </c>
      <c r="E16" s="169" t="s">
        <v>91</v>
      </c>
      <c r="H16" s="143">
        <f>IF(K12=1,D16,0)</f>
        <v>0</v>
      </c>
      <c r="I16" s="143"/>
      <c r="J16" s="143">
        <f>IF(K12=2,D16,0)</f>
        <v>0</v>
      </c>
      <c r="K16" s="143">
        <f>IF(K12=3,D16,0)</f>
        <v>0</v>
      </c>
      <c r="L16" s="167"/>
    </row>
    <row r="17" spans="2:12" ht="15.75" thickBot="1" x14ac:dyDescent="0.3">
      <c r="B17" s="162"/>
      <c r="D17" s="148"/>
      <c r="H17" s="94"/>
      <c r="I17" s="94"/>
      <c r="J17" s="94"/>
      <c r="K17" s="94"/>
      <c r="L17" s="167"/>
    </row>
    <row r="18" spans="2:12" ht="19.5" thickBot="1" x14ac:dyDescent="0.35">
      <c r="B18" s="307" t="s">
        <v>92</v>
      </c>
      <c r="C18" s="308"/>
      <c r="D18" s="309"/>
      <c r="E18" s="310"/>
      <c r="F18" s="310"/>
      <c r="G18" s="311"/>
      <c r="L18" s="163"/>
    </row>
    <row r="19" spans="2:12" ht="15.75" thickBot="1" x14ac:dyDescent="0.3">
      <c r="B19" s="162"/>
      <c r="L19" s="163"/>
    </row>
    <row r="20" spans="2:12" ht="15.75" thickBot="1" x14ac:dyDescent="0.3">
      <c r="B20" s="162"/>
      <c r="D20" s="123"/>
      <c r="E20" s="293" t="s">
        <v>86</v>
      </c>
      <c r="F20" s="293"/>
      <c r="G20" s="293"/>
      <c r="H20" s="293"/>
      <c r="I20" s="293"/>
      <c r="J20" s="157">
        <f>D20</f>
        <v>0</v>
      </c>
      <c r="K20" s="41" t="s">
        <v>12</v>
      </c>
      <c r="L20" s="163"/>
    </row>
    <row r="21" spans="2:12" ht="15.75" thickBot="1" x14ac:dyDescent="0.3">
      <c r="B21" s="162"/>
      <c r="D21" s="123"/>
      <c r="E21" s="293" t="s">
        <v>87</v>
      </c>
      <c r="F21" s="293"/>
      <c r="G21" s="293"/>
      <c r="H21" s="293"/>
      <c r="I21" s="293"/>
      <c r="J21" s="157">
        <f>D21/12</f>
        <v>0</v>
      </c>
      <c r="K21" s="41" t="s">
        <v>12</v>
      </c>
      <c r="L21" s="163"/>
    </row>
    <row r="22" spans="2:12" ht="15.75" thickBot="1" x14ac:dyDescent="0.3">
      <c r="B22" s="162"/>
      <c r="D22" s="125"/>
      <c r="E22" s="295" t="s">
        <v>88</v>
      </c>
      <c r="F22" s="296"/>
      <c r="G22" s="294"/>
      <c r="H22" s="165"/>
      <c r="I22" s="165"/>
      <c r="J22" s="166"/>
      <c r="K22" s="94"/>
      <c r="L22" s="167"/>
    </row>
    <row r="23" spans="2:12" ht="15.75" thickBot="1" x14ac:dyDescent="0.3">
      <c r="B23" s="162"/>
      <c r="C23" s="142"/>
      <c r="D23" s="126"/>
      <c r="E23" s="290" t="s">
        <v>89</v>
      </c>
      <c r="F23" s="290"/>
      <c r="G23" s="290"/>
      <c r="H23" s="143"/>
      <c r="I23" s="143"/>
      <c r="J23" s="122">
        <v>1</v>
      </c>
      <c r="K23" s="122">
        <v>3</v>
      </c>
      <c r="L23" s="167"/>
    </row>
    <row r="24" spans="2:12" ht="15.75" thickBot="1" x14ac:dyDescent="0.3">
      <c r="B24" s="162"/>
      <c r="C24" s="144"/>
      <c r="D24" s="145">
        <f>D22*(D23+100%)/12</f>
        <v>0</v>
      </c>
      <c r="E24" s="293" t="s">
        <v>90</v>
      </c>
      <c r="F24" s="293"/>
      <c r="G24" s="293"/>
      <c r="H24" s="143"/>
      <c r="I24" s="143"/>
      <c r="J24" s="143"/>
      <c r="K24" s="143"/>
      <c r="L24" s="167"/>
    </row>
    <row r="25" spans="2:12" ht="15.75" thickBot="1" x14ac:dyDescent="0.3">
      <c r="B25" s="162"/>
      <c r="C25" s="146"/>
      <c r="D25" s="292" t="s">
        <v>26</v>
      </c>
      <c r="E25" s="292"/>
      <c r="F25" s="292"/>
      <c r="G25" s="292"/>
      <c r="H25" s="143"/>
      <c r="I25" s="143"/>
      <c r="J25" s="143"/>
      <c r="K25" s="143"/>
      <c r="L25" s="167"/>
    </row>
    <row r="26" spans="2:12" ht="15.75" thickBot="1" x14ac:dyDescent="0.3">
      <c r="B26" s="162"/>
      <c r="H26" s="143"/>
      <c r="I26" s="143"/>
      <c r="J26" s="143"/>
      <c r="K26" s="143"/>
      <c r="L26" s="167"/>
    </row>
    <row r="27" spans="2:12" ht="15.75" thickBot="1" x14ac:dyDescent="0.3">
      <c r="B27" s="162"/>
      <c r="D27" s="147">
        <f>ROUND(IF(J23=1,(J20+D24),IF(J23=2,(J21+D24),IF(J23=3,0," "))),0)</f>
        <v>0</v>
      </c>
      <c r="E27" s="169" t="s">
        <v>91</v>
      </c>
      <c r="H27" s="143">
        <f>IF(K23=1,D27,0)</f>
        <v>0</v>
      </c>
      <c r="I27" s="143"/>
      <c r="J27" s="143">
        <f>IF(K23=2,D27,0)</f>
        <v>0</v>
      </c>
      <c r="K27" s="143">
        <f>IF(K23=3,D27,0)</f>
        <v>0</v>
      </c>
      <c r="L27" s="167"/>
    </row>
    <row r="28" spans="2:12" ht="15.75" thickBot="1" x14ac:dyDescent="0.3">
      <c r="B28" s="162"/>
      <c r="H28" s="94"/>
      <c r="I28" s="94"/>
      <c r="J28" s="94"/>
      <c r="K28" s="94"/>
      <c r="L28" s="167"/>
    </row>
    <row r="29" spans="2:12" ht="19.5" thickBot="1" x14ac:dyDescent="0.35">
      <c r="B29" s="307" t="s">
        <v>93</v>
      </c>
      <c r="C29" s="308"/>
      <c r="D29" s="309"/>
      <c r="E29" s="310"/>
      <c r="F29" s="310"/>
      <c r="G29" s="311"/>
      <c r="L29" s="163"/>
    </row>
    <row r="30" spans="2:12" ht="15.75" thickBot="1" x14ac:dyDescent="0.3">
      <c r="B30" s="162"/>
      <c r="L30" s="163"/>
    </row>
    <row r="31" spans="2:12" ht="15.75" thickBot="1" x14ac:dyDescent="0.3">
      <c r="B31" s="162"/>
      <c r="D31" s="127"/>
      <c r="E31" s="294" t="s">
        <v>86</v>
      </c>
      <c r="F31" s="293"/>
      <c r="G31" s="293"/>
      <c r="H31" s="293"/>
      <c r="I31" s="293"/>
      <c r="J31" s="157">
        <f>D31</f>
        <v>0</v>
      </c>
      <c r="K31" s="41" t="s">
        <v>12</v>
      </c>
      <c r="L31" s="163"/>
    </row>
    <row r="32" spans="2:12" ht="15.75" thickBot="1" x14ac:dyDescent="0.3">
      <c r="B32" s="162"/>
      <c r="D32" s="128"/>
      <c r="E32" s="294" t="s">
        <v>94</v>
      </c>
      <c r="F32" s="293"/>
      <c r="G32" s="293"/>
      <c r="H32" s="293"/>
      <c r="I32" s="293"/>
      <c r="J32" s="157">
        <f>D32/12</f>
        <v>0</v>
      </c>
      <c r="K32" s="41" t="s">
        <v>12</v>
      </c>
      <c r="L32" s="163"/>
    </row>
    <row r="33" spans="2:12" ht="15.75" thickBot="1" x14ac:dyDescent="0.3">
      <c r="B33" s="162"/>
      <c r="D33" s="129"/>
      <c r="E33" s="296" t="s">
        <v>88</v>
      </c>
      <c r="F33" s="296"/>
      <c r="G33" s="294"/>
      <c r="H33" s="165"/>
      <c r="I33" s="165"/>
      <c r="J33" s="166"/>
      <c r="K33" s="94"/>
      <c r="L33" s="167"/>
    </row>
    <row r="34" spans="2:12" ht="15.75" thickBot="1" x14ac:dyDescent="0.3">
      <c r="B34" s="162"/>
      <c r="C34" s="142"/>
      <c r="D34" s="124"/>
      <c r="E34" s="294" t="s">
        <v>89</v>
      </c>
      <c r="F34" s="293"/>
      <c r="G34" s="293"/>
      <c r="H34" s="143"/>
      <c r="I34" s="143"/>
      <c r="J34" s="122">
        <v>1</v>
      </c>
      <c r="K34" s="122">
        <v>3</v>
      </c>
      <c r="L34" s="167"/>
    </row>
    <row r="35" spans="2:12" ht="15.75" thickBot="1" x14ac:dyDescent="0.3">
      <c r="B35" s="162"/>
      <c r="C35" s="144"/>
      <c r="D35" s="145">
        <f>D33*(D34)/12</f>
        <v>0</v>
      </c>
      <c r="E35" s="295" t="s">
        <v>90</v>
      </c>
      <c r="F35" s="296"/>
      <c r="G35" s="294"/>
      <c r="H35" s="143"/>
      <c r="I35" s="143"/>
      <c r="J35" s="143"/>
      <c r="K35" s="143"/>
      <c r="L35" s="167"/>
    </row>
    <row r="36" spans="2:12" ht="15.75" thickBot="1" x14ac:dyDescent="0.3">
      <c r="B36" s="162"/>
      <c r="C36" s="146"/>
      <c r="D36" s="292" t="s">
        <v>26</v>
      </c>
      <c r="E36" s="292"/>
      <c r="F36" s="292"/>
      <c r="G36" s="292"/>
      <c r="H36" s="143"/>
      <c r="I36" s="143"/>
      <c r="J36" s="143"/>
      <c r="K36" s="143"/>
      <c r="L36" s="167"/>
    </row>
    <row r="37" spans="2:12" ht="15.75" thickBot="1" x14ac:dyDescent="0.3">
      <c r="B37" s="162"/>
      <c r="H37" s="143"/>
      <c r="I37" s="143"/>
      <c r="J37" s="143"/>
      <c r="K37" s="143"/>
      <c r="L37" s="167"/>
    </row>
    <row r="38" spans="2:12" ht="15.75" thickBot="1" x14ac:dyDescent="0.3">
      <c r="B38" s="162"/>
      <c r="D38" s="147">
        <f>ROUND(IF(J34=1,(J31+D35),IF(J34=2,(J32+D35),IF(J34=3,0," "))),0)</f>
        <v>0</v>
      </c>
      <c r="E38" s="169" t="s">
        <v>91</v>
      </c>
      <c r="H38" s="143">
        <f>IF(K34=1,D38,0)</f>
        <v>0</v>
      </c>
      <c r="I38" s="143"/>
      <c r="J38" s="143">
        <f>IF(K34=2,D38,0)</f>
        <v>0</v>
      </c>
      <c r="K38" s="143">
        <f>IF(K34=3,D38,0)</f>
        <v>0</v>
      </c>
      <c r="L38" s="167"/>
    </row>
    <row r="39" spans="2:12" ht="15.75" thickBot="1" x14ac:dyDescent="0.3">
      <c r="B39" s="162"/>
      <c r="C39" s="144"/>
      <c r="H39" s="94"/>
      <c r="I39" s="94"/>
      <c r="J39" s="94"/>
      <c r="K39" s="94"/>
      <c r="L39" s="167"/>
    </row>
    <row r="40" spans="2:12" ht="19.5" thickBot="1" x14ac:dyDescent="0.35">
      <c r="B40" s="307" t="s">
        <v>95</v>
      </c>
      <c r="C40" s="308"/>
      <c r="D40" s="309"/>
      <c r="E40" s="310"/>
      <c r="F40" s="310"/>
      <c r="G40" s="311"/>
      <c r="L40" s="163"/>
    </row>
    <row r="41" spans="2:12" ht="15.75" thickBot="1" x14ac:dyDescent="0.3">
      <c r="B41" s="162"/>
      <c r="L41" s="163"/>
    </row>
    <row r="42" spans="2:12" ht="15.75" thickBot="1" x14ac:dyDescent="0.3">
      <c r="B42" s="162"/>
      <c r="D42" s="123"/>
      <c r="E42" s="293" t="s">
        <v>86</v>
      </c>
      <c r="F42" s="293"/>
      <c r="G42" s="293"/>
      <c r="H42" s="293"/>
      <c r="I42" s="293"/>
      <c r="J42" s="157">
        <f>D42</f>
        <v>0</v>
      </c>
      <c r="K42" s="41" t="s">
        <v>12</v>
      </c>
      <c r="L42" s="163"/>
    </row>
    <row r="43" spans="2:12" ht="15.75" thickBot="1" x14ac:dyDescent="0.3">
      <c r="B43" s="162"/>
      <c r="D43" s="123"/>
      <c r="E43" s="293" t="s">
        <v>94</v>
      </c>
      <c r="F43" s="293"/>
      <c r="G43" s="293"/>
      <c r="H43" s="293"/>
      <c r="I43" s="293"/>
      <c r="J43" s="157">
        <f>D43/12</f>
        <v>0</v>
      </c>
      <c r="K43" s="41" t="s">
        <v>12</v>
      </c>
      <c r="L43" s="163"/>
    </row>
    <row r="44" spans="2:12" ht="15.75" thickBot="1" x14ac:dyDescent="0.3">
      <c r="B44" s="162"/>
      <c r="D44" s="125"/>
      <c r="E44" s="295" t="s">
        <v>88</v>
      </c>
      <c r="F44" s="296"/>
      <c r="G44" s="294"/>
      <c r="H44" s="165"/>
      <c r="I44" s="165"/>
      <c r="J44" s="166"/>
      <c r="K44" s="94"/>
      <c r="L44" s="167"/>
    </row>
    <row r="45" spans="2:12" ht="15.75" thickBot="1" x14ac:dyDescent="0.3">
      <c r="B45" s="162"/>
      <c r="C45" s="142"/>
      <c r="D45" s="124"/>
      <c r="E45" s="293" t="s">
        <v>89</v>
      </c>
      <c r="F45" s="293"/>
      <c r="G45" s="293"/>
      <c r="H45" s="143"/>
      <c r="I45" s="143"/>
      <c r="J45" s="122">
        <v>1</v>
      </c>
      <c r="K45" s="122">
        <v>3</v>
      </c>
      <c r="L45" s="167"/>
    </row>
    <row r="46" spans="2:12" ht="15.75" thickBot="1" x14ac:dyDescent="0.3">
      <c r="B46" s="162"/>
      <c r="C46" s="144"/>
      <c r="D46" s="145">
        <f>D44*(D45)/12</f>
        <v>0</v>
      </c>
      <c r="E46" s="293" t="s">
        <v>90</v>
      </c>
      <c r="F46" s="293"/>
      <c r="G46" s="293"/>
      <c r="H46" s="143"/>
      <c r="I46" s="143"/>
      <c r="J46" s="143"/>
      <c r="K46" s="143"/>
      <c r="L46" s="167"/>
    </row>
    <row r="47" spans="2:12" ht="15.75" thickBot="1" x14ac:dyDescent="0.3">
      <c r="B47" s="162"/>
      <c r="C47" s="146"/>
      <c r="D47" s="292" t="s">
        <v>26</v>
      </c>
      <c r="E47" s="292"/>
      <c r="F47" s="292"/>
      <c r="G47" s="292"/>
      <c r="H47" s="143"/>
      <c r="I47" s="143"/>
      <c r="J47" s="143"/>
      <c r="K47" s="143"/>
      <c r="L47" s="167"/>
    </row>
    <row r="48" spans="2:12" ht="15.75" thickBot="1" x14ac:dyDescent="0.3">
      <c r="B48" s="162"/>
      <c r="H48" s="143"/>
      <c r="I48" s="143"/>
      <c r="J48" s="143"/>
      <c r="K48" s="143"/>
      <c r="L48" s="167"/>
    </row>
    <row r="49" spans="2:12" ht="15.75" thickBot="1" x14ac:dyDescent="0.3">
      <c r="B49" s="162"/>
      <c r="D49" s="147">
        <f>ROUND(IF(J45=1,(J42+D46),IF(J45=2,(J43+D46),IF(J45=3,0," "))),0)</f>
        <v>0</v>
      </c>
      <c r="E49" s="169" t="s">
        <v>91</v>
      </c>
      <c r="H49" s="143">
        <f>IF(K45=1,D49,0)</f>
        <v>0</v>
      </c>
      <c r="I49" s="143"/>
      <c r="J49" s="143">
        <f>IF(K45=2,D49,0)</f>
        <v>0</v>
      </c>
      <c r="K49" s="143">
        <f>IF(K45=3,D49,0)</f>
        <v>0</v>
      </c>
      <c r="L49" s="167"/>
    </row>
    <row r="50" spans="2:12" ht="15.75" thickBot="1" x14ac:dyDescent="0.3">
      <c r="B50" s="162"/>
      <c r="H50" s="143"/>
      <c r="I50" s="143"/>
      <c r="J50" s="143"/>
      <c r="K50" s="143"/>
      <c r="L50" s="167"/>
    </row>
    <row r="51" spans="2:12" ht="19.5" thickBot="1" x14ac:dyDescent="0.35">
      <c r="B51" s="307" t="s">
        <v>96</v>
      </c>
      <c r="C51" s="308"/>
      <c r="D51" s="309"/>
      <c r="E51" s="310"/>
      <c r="F51" s="310"/>
      <c r="G51" s="311"/>
      <c r="L51" s="163"/>
    </row>
    <row r="52" spans="2:12" ht="15.75" thickBot="1" x14ac:dyDescent="0.3">
      <c r="B52" s="162"/>
      <c r="L52" s="163"/>
    </row>
    <row r="53" spans="2:12" ht="15.75" thickBot="1" x14ac:dyDescent="0.3">
      <c r="B53" s="162"/>
      <c r="D53" s="130"/>
      <c r="E53" s="293" t="s">
        <v>86</v>
      </c>
      <c r="F53" s="293"/>
      <c r="G53" s="293"/>
      <c r="H53" s="293"/>
      <c r="I53" s="293"/>
      <c r="J53" s="158">
        <f>D53</f>
        <v>0</v>
      </c>
      <c r="K53" s="41" t="s">
        <v>12</v>
      </c>
      <c r="L53" s="163"/>
    </row>
    <row r="54" spans="2:12" ht="15.75" thickBot="1" x14ac:dyDescent="0.3">
      <c r="B54" s="162"/>
      <c r="D54" s="131"/>
      <c r="E54" s="293" t="s">
        <v>94</v>
      </c>
      <c r="F54" s="293"/>
      <c r="G54" s="293"/>
      <c r="H54" s="293"/>
      <c r="I54" s="293"/>
      <c r="J54" s="158">
        <f>D54/12</f>
        <v>0</v>
      </c>
      <c r="K54" s="41" t="s">
        <v>12</v>
      </c>
      <c r="L54" s="163"/>
    </row>
    <row r="55" spans="2:12" ht="15.75" thickBot="1" x14ac:dyDescent="0.3">
      <c r="B55" s="162"/>
      <c r="D55" s="125"/>
      <c r="E55" s="295" t="s">
        <v>88</v>
      </c>
      <c r="F55" s="296"/>
      <c r="G55" s="294"/>
      <c r="H55" s="165"/>
      <c r="I55" s="165"/>
      <c r="J55" s="168"/>
      <c r="K55" s="94"/>
      <c r="L55" s="167"/>
    </row>
    <row r="56" spans="2:12" ht="15.75" thickBot="1" x14ac:dyDescent="0.3">
      <c r="B56" s="162"/>
      <c r="C56" s="142"/>
      <c r="D56" s="124"/>
      <c r="E56" s="293" t="s">
        <v>89</v>
      </c>
      <c r="F56" s="293"/>
      <c r="G56" s="293"/>
      <c r="H56" s="143"/>
      <c r="I56" s="143"/>
      <c r="J56" s="122">
        <v>1</v>
      </c>
      <c r="K56" s="122">
        <v>3</v>
      </c>
      <c r="L56" s="167"/>
    </row>
    <row r="57" spans="2:12" ht="15.75" thickBot="1" x14ac:dyDescent="0.3">
      <c r="B57" s="162"/>
      <c r="C57" s="144"/>
      <c r="D57" s="149">
        <f>D55*(D56)/12</f>
        <v>0</v>
      </c>
      <c r="E57" s="293" t="s">
        <v>90</v>
      </c>
      <c r="F57" s="293"/>
      <c r="G57" s="293"/>
      <c r="H57" s="143"/>
      <c r="I57" s="143"/>
      <c r="J57" s="143"/>
      <c r="K57" s="143"/>
      <c r="L57" s="167"/>
    </row>
    <row r="58" spans="2:12" ht="15.75" thickBot="1" x14ac:dyDescent="0.3">
      <c r="B58" s="162"/>
      <c r="C58" s="146"/>
      <c r="D58" s="292" t="s">
        <v>26</v>
      </c>
      <c r="E58" s="292"/>
      <c r="F58" s="292"/>
      <c r="G58" s="292"/>
      <c r="H58" s="143"/>
      <c r="I58" s="143"/>
      <c r="J58" s="143"/>
      <c r="K58" s="143"/>
      <c r="L58" s="167"/>
    </row>
    <row r="59" spans="2:12" ht="15.75" thickBot="1" x14ac:dyDescent="0.3">
      <c r="B59" s="162"/>
      <c r="H59" s="143"/>
      <c r="I59" s="143"/>
      <c r="J59" s="143"/>
      <c r="K59" s="143"/>
      <c r="L59" s="167"/>
    </row>
    <row r="60" spans="2:12" ht="15.75" thickBot="1" x14ac:dyDescent="0.3">
      <c r="B60" s="162"/>
      <c r="D60" s="150">
        <f>ROUND(IF(J56=1,(J53+D57),IF(J56=2,(J54+D57),IF(J56=3,0," "))),0)</f>
        <v>0</v>
      </c>
      <c r="E60" s="169" t="s">
        <v>91</v>
      </c>
      <c r="H60" s="143">
        <f>IF(K56=1,D60,0)</f>
        <v>0</v>
      </c>
      <c r="I60" s="143"/>
      <c r="J60" s="143">
        <f>IF(K56=2,D60,0)</f>
        <v>0</v>
      </c>
      <c r="K60" s="143">
        <f>IF(K56=3,D60,0)</f>
        <v>0</v>
      </c>
      <c r="L60" s="167"/>
    </row>
    <row r="61" spans="2:12" ht="15.75" thickBot="1" x14ac:dyDescent="0.3">
      <c r="B61" s="162"/>
      <c r="H61" s="143"/>
      <c r="I61" s="143"/>
      <c r="J61" s="143"/>
      <c r="K61" s="143"/>
      <c r="L61" s="167"/>
    </row>
    <row r="62" spans="2:12" ht="19.5" thickBot="1" x14ac:dyDescent="0.35">
      <c r="B62" s="307" t="s">
        <v>97</v>
      </c>
      <c r="C62" s="308"/>
      <c r="D62" s="309"/>
      <c r="E62" s="310"/>
      <c r="F62" s="310"/>
      <c r="G62" s="311"/>
      <c r="L62" s="163"/>
    </row>
    <row r="63" spans="2:12" ht="15.75" thickBot="1" x14ac:dyDescent="0.3">
      <c r="B63" s="162"/>
      <c r="L63" s="163"/>
    </row>
    <row r="64" spans="2:12" ht="15.75" thickBot="1" x14ac:dyDescent="0.3">
      <c r="B64" s="162"/>
      <c r="D64" s="132"/>
      <c r="E64" s="293" t="s">
        <v>86</v>
      </c>
      <c r="F64" s="293"/>
      <c r="G64" s="293"/>
      <c r="H64" s="293"/>
      <c r="I64" s="293"/>
      <c r="J64" s="158">
        <f>D64</f>
        <v>0</v>
      </c>
      <c r="K64" s="41" t="s">
        <v>12</v>
      </c>
      <c r="L64" s="163"/>
    </row>
    <row r="65" spans="2:12" ht="15.75" thickBot="1" x14ac:dyDescent="0.3">
      <c r="B65" s="162"/>
      <c r="D65" s="133"/>
      <c r="E65" s="293" t="s">
        <v>94</v>
      </c>
      <c r="F65" s="293"/>
      <c r="G65" s="293"/>
      <c r="H65" s="293"/>
      <c r="I65" s="293"/>
      <c r="J65" s="158">
        <f>D65/12</f>
        <v>0</v>
      </c>
      <c r="K65" s="41" t="s">
        <v>12</v>
      </c>
      <c r="L65" s="163"/>
    </row>
    <row r="66" spans="2:12" ht="15.75" thickBot="1" x14ac:dyDescent="0.3">
      <c r="B66" s="162"/>
      <c r="D66" s="125"/>
      <c r="E66" s="295" t="s">
        <v>88</v>
      </c>
      <c r="F66" s="296"/>
      <c r="G66" s="294"/>
      <c r="H66" s="165"/>
      <c r="I66" s="165"/>
      <c r="J66" s="168"/>
      <c r="K66" s="94"/>
      <c r="L66" s="167"/>
    </row>
    <row r="67" spans="2:12" ht="15.75" thickBot="1" x14ac:dyDescent="0.3">
      <c r="B67" s="162"/>
      <c r="C67" s="142"/>
      <c r="D67" s="124"/>
      <c r="E67" s="293" t="s">
        <v>89</v>
      </c>
      <c r="F67" s="293"/>
      <c r="G67" s="293"/>
      <c r="H67" s="143"/>
      <c r="I67" s="143"/>
      <c r="J67" s="122">
        <v>1</v>
      </c>
      <c r="K67" s="122">
        <v>3</v>
      </c>
      <c r="L67" s="167"/>
    </row>
    <row r="68" spans="2:12" ht="15.75" thickBot="1" x14ac:dyDescent="0.3">
      <c r="B68" s="162"/>
      <c r="C68" s="144"/>
      <c r="D68" s="149">
        <f>D66*(D67)/12</f>
        <v>0</v>
      </c>
      <c r="E68" s="293" t="s">
        <v>90</v>
      </c>
      <c r="F68" s="293"/>
      <c r="G68" s="293"/>
      <c r="H68" s="143"/>
      <c r="I68" s="143"/>
      <c r="J68" s="143"/>
      <c r="K68" s="143"/>
      <c r="L68" s="167"/>
    </row>
    <row r="69" spans="2:12" ht="15.75" thickBot="1" x14ac:dyDescent="0.3">
      <c r="B69" s="162"/>
      <c r="C69" s="146"/>
      <c r="D69" s="292" t="s">
        <v>26</v>
      </c>
      <c r="E69" s="292"/>
      <c r="F69" s="292"/>
      <c r="G69" s="292"/>
      <c r="H69" s="143"/>
      <c r="I69" s="143"/>
      <c r="J69" s="143"/>
      <c r="K69" s="143"/>
      <c r="L69" s="167"/>
    </row>
    <row r="70" spans="2:12" ht="15.75" thickBot="1" x14ac:dyDescent="0.3">
      <c r="B70" s="162"/>
      <c r="H70" s="143"/>
      <c r="I70" s="143"/>
      <c r="J70" s="143"/>
      <c r="K70" s="143"/>
      <c r="L70" s="167"/>
    </row>
    <row r="71" spans="2:12" ht="15.75" thickBot="1" x14ac:dyDescent="0.3">
      <c r="B71" s="162"/>
      <c r="D71" s="150">
        <f>ROUND(IF(J67=1,(J64+D68),IF(J67=2,(J65+D68),IF(J67=3,0," "))),0)</f>
        <v>0</v>
      </c>
      <c r="E71" s="169" t="s">
        <v>91</v>
      </c>
      <c r="H71" s="143">
        <f>IF(K67=1,D71,0)</f>
        <v>0</v>
      </c>
      <c r="I71" s="143"/>
      <c r="J71" s="143">
        <f>IF(K67=2,D71,0)</f>
        <v>0</v>
      </c>
      <c r="K71" s="143">
        <f>IF(K67=3,D71,0)</f>
        <v>0</v>
      </c>
      <c r="L71" s="167"/>
    </row>
    <row r="72" spans="2:12" ht="15.75" thickBot="1" x14ac:dyDescent="0.3">
      <c r="B72" s="162"/>
      <c r="H72" s="143"/>
      <c r="I72" s="143"/>
      <c r="J72" s="143"/>
      <c r="K72" s="143"/>
      <c r="L72" s="167"/>
    </row>
    <row r="73" spans="2:12" ht="19.5" thickBot="1" x14ac:dyDescent="0.35">
      <c r="B73" s="307" t="s">
        <v>98</v>
      </c>
      <c r="C73" s="308"/>
      <c r="D73" s="309"/>
      <c r="E73" s="310"/>
      <c r="F73" s="310"/>
      <c r="G73" s="311"/>
      <c r="L73" s="163"/>
    </row>
    <row r="74" spans="2:12" ht="15.75" thickBot="1" x14ac:dyDescent="0.3">
      <c r="B74" s="162"/>
      <c r="L74" s="163"/>
    </row>
    <row r="75" spans="2:12" ht="15.75" thickBot="1" x14ac:dyDescent="0.3">
      <c r="B75" s="162"/>
      <c r="D75" s="133"/>
      <c r="E75" s="293" t="s">
        <v>86</v>
      </c>
      <c r="F75" s="293"/>
      <c r="G75" s="293"/>
      <c r="H75" s="293"/>
      <c r="I75" s="293"/>
      <c r="J75" s="158">
        <f>D75</f>
        <v>0</v>
      </c>
      <c r="K75" s="41" t="s">
        <v>12</v>
      </c>
      <c r="L75" s="163"/>
    </row>
    <row r="76" spans="2:12" ht="15.75" thickBot="1" x14ac:dyDescent="0.3">
      <c r="B76" s="162"/>
      <c r="D76" s="133"/>
      <c r="E76" s="293" t="s">
        <v>94</v>
      </c>
      <c r="F76" s="293"/>
      <c r="G76" s="293"/>
      <c r="H76" s="293"/>
      <c r="I76" s="293"/>
      <c r="J76" s="158">
        <f>D76/12</f>
        <v>0</v>
      </c>
      <c r="K76" s="41" t="s">
        <v>12</v>
      </c>
      <c r="L76" s="163"/>
    </row>
    <row r="77" spans="2:12" ht="15.75" thickBot="1" x14ac:dyDescent="0.3">
      <c r="B77" s="162"/>
      <c r="D77" s="125"/>
      <c r="E77" s="295" t="s">
        <v>88</v>
      </c>
      <c r="F77" s="296"/>
      <c r="G77" s="294"/>
      <c r="H77" s="165"/>
      <c r="I77" s="165"/>
      <c r="J77" s="168"/>
      <c r="K77" s="94"/>
      <c r="L77" s="167"/>
    </row>
    <row r="78" spans="2:12" ht="15.75" thickBot="1" x14ac:dyDescent="0.3">
      <c r="B78" s="162"/>
      <c r="C78" s="142"/>
      <c r="D78" s="124"/>
      <c r="E78" s="293" t="s">
        <v>89</v>
      </c>
      <c r="F78" s="293"/>
      <c r="G78" s="293"/>
      <c r="H78" s="143"/>
      <c r="I78" s="143"/>
      <c r="J78" s="122">
        <v>1</v>
      </c>
      <c r="K78" s="122">
        <v>3</v>
      </c>
      <c r="L78" s="167"/>
    </row>
    <row r="79" spans="2:12" ht="15.75" thickBot="1" x14ac:dyDescent="0.3">
      <c r="B79" s="162"/>
      <c r="C79" s="144"/>
      <c r="D79" s="151">
        <f>D77*(D78)/12</f>
        <v>0</v>
      </c>
      <c r="E79" s="293" t="s">
        <v>90</v>
      </c>
      <c r="F79" s="293"/>
      <c r="G79" s="293"/>
      <c r="H79" s="143"/>
      <c r="I79" s="143"/>
      <c r="J79" s="143"/>
      <c r="K79" s="143"/>
      <c r="L79" s="167"/>
    </row>
    <row r="80" spans="2:12" ht="15.75" thickBot="1" x14ac:dyDescent="0.3">
      <c r="B80" s="162"/>
      <c r="C80" s="146"/>
      <c r="D80" s="292" t="s">
        <v>26</v>
      </c>
      <c r="E80" s="292"/>
      <c r="F80" s="292"/>
      <c r="G80" s="292"/>
      <c r="H80" s="143"/>
      <c r="I80" s="143"/>
      <c r="J80" s="143"/>
      <c r="K80" s="143"/>
      <c r="L80" s="167"/>
    </row>
    <row r="81" spans="2:12" ht="15.75" thickBot="1" x14ac:dyDescent="0.3">
      <c r="B81" s="162"/>
      <c r="H81" s="143"/>
      <c r="I81" s="143"/>
      <c r="J81" s="143"/>
      <c r="K81" s="143"/>
      <c r="L81" s="167"/>
    </row>
    <row r="82" spans="2:12" ht="15.75" thickBot="1" x14ac:dyDescent="0.3">
      <c r="B82" s="162"/>
      <c r="D82" s="150">
        <f>ROUND(IF(J78=1,(J75+D79),IF(J78=2,(J76+D79),IF(J78=3,0," "))),0)</f>
        <v>0</v>
      </c>
      <c r="E82" s="169" t="s">
        <v>91</v>
      </c>
      <c r="H82" s="143">
        <f>IF(K78=1,D82,0)</f>
        <v>0</v>
      </c>
      <c r="I82" s="143"/>
      <c r="J82" s="143">
        <f>IF(K78=2,D82,0)</f>
        <v>0</v>
      </c>
      <c r="K82" s="143">
        <f>IF(K78=3,D82,0)</f>
        <v>0</v>
      </c>
      <c r="L82" s="167"/>
    </row>
    <row r="83" spans="2:12" ht="15.75" thickBot="1" x14ac:dyDescent="0.3">
      <c r="B83" s="162"/>
      <c r="H83" s="94"/>
      <c r="I83" s="94"/>
      <c r="J83" s="94"/>
      <c r="K83" s="94"/>
      <c r="L83" s="167"/>
    </row>
    <row r="84" spans="2:12" ht="19.5" thickBot="1" x14ac:dyDescent="0.35">
      <c r="B84" s="303" t="s">
        <v>99</v>
      </c>
      <c r="C84" s="304"/>
      <c r="D84" s="304"/>
      <c r="E84" s="304"/>
      <c r="F84" s="304"/>
      <c r="G84" s="304"/>
      <c r="H84" s="304"/>
      <c r="I84" s="304"/>
      <c r="J84" s="304"/>
      <c r="K84" s="304"/>
      <c r="L84" s="305"/>
    </row>
    <row r="85" spans="2:12" ht="15.75" thickBot="1" x14ac:dyDescent="0.3">
      <c r="B85" s="162"/>
      <c r="L85" s="163"/>
    </row>
    <row r="86" spans="2:12" s="153" customFormat="1" ht="16.5" thickBot="1" x14ac:dyDescent="0.3">
      <c r="B86" s="301" t="s">
        <v>100</v>
      </c>
      <c r="C86" s="302"/>
      <c r="D86" s="152">
        <f>H82+H71+H60+H49+H38+H27+H16</f>
        <v>0</v>
      </c>
      <c r="F86" s="154" t="s">
        <v>101</v>
      </c>
      <c r="G86" s="155">
        <f>J82+J71+J60+J49+J38+J27+J16</f>
        <v>0</v>
      </c>
      <c r="H86" s="159"/>
      <c r="I86" s="160" t="s">
        <v>25</v>
      </c>
      <c r="J86" s="161">
        <f>K82+K71+K60+K49+K38+K27+K16</f>
        <v>0</v>
      </c>
      <c r="K86" s="159"/>
      <c r="L86" s="164"/>
    </row>
    <row r="87" spans="2:12" ht="15.75" thickBot="1" x14ac:dyDescent="0.3">
      <c r="B87" s="162"/>
      <c r="L87" s="163"/>
    </row>
    <row r="88" spans="2:12" ht="18" thickBot="1" x14ac:dyDescent="0.35">
      <c r="B88" s="278" t="s">
        <v>83</v>
      </c>
      <c r="C88" s="279"/>
      <c r="D88" s="280"/>
      <c r="E88" s="93"/>
      <c r="F88" s="93"/>
      <c r="G88" s="93"/>
      <c r="H88" s="93"/>
      <c r="I88" s="93"/>
      <c r="J88" s="93"/>
      <c r="K88" s="93"/>
      <c r="L88" s="121"/>
    </row>
    <row r="89" spans="2:12" x14ac:dyDescent="0.25">
      <c r="B89" s="208"/>
      <c r="C89" s="209"/>
      <c r="D89" s="281"/>
      <c r="E89" s="281"/>
      <c r="F89" s="281"/>
      <c r="G89" s="281"/>
      <c r="H89" s="281"/>
      <c r="I89" s="281"/>
      <c r="J89" s="281"/>
      <c r="K89" s="281"/>
      <c r="L89" s="282"/>
    </row>
    <row r="90" spans="2:12" x14ac:dyDescent="0.25">
      <c r="B90" s="283"/>
      <c r="C90" s="284"/>
      <c r="D90" s="285"/>
      <c r="E90" s="285"/>
      <c r="F90" s="285"/>
      <c r="G90" s="285"/>
      <c r="H90" s="285"/>
      <c r="I90" s="285"/>
      <c r="J90" s="285"/>
      <c r="K90" s="285"/>
      <c r="L90" s="286"/>
    </row>
    <row r="91" spans="2:12" x14ac:dyDescent="0.25">
      <c r="B91" s="283"/>
      <c r="C91" s="284"/>
      <c r="D91" s="285"/>
      <c r="E91" s="285"/>
      <c r="F91" s="285"/>
      <c r="G91" s="285"/>
      <c r="H91" s="285"/>
      <c r="I91" s="285"/>
      <c r="J91" s="285"/>
      <c r="K91" s="285"/>
      <c r="L91" s="286"/>
    </row>
    <row r="92" spans="2:12" x14ac:dyDescent="0.25">
      <c r="B92" s="283"/>
      <c r="C92" s="284"/>
      <c r="D92" s="285"/>
      <c r="E92" s="285"/>
      <c r="F92" s="285"/>
      <c r="G92" s="285"/>
      <c r="H92" s="285"/>
      <c r="I92" s="285"/>
      <c r="J92" s="285"/>
      <c r="K92" s="285"/>
      <c r="L92" s="286"/>
    </row>
    <row r="93" spans="2:12" x14ac:dyDescent="0.25">
      <c r="B93" s="283"/>
      <c r="C93" s="284"/>
      <c r="D93" s="285"/>
      <c r="E93" s="285"/>
      <c r="F93" s="285"/>
      <c r="G93" s="285"/>
      <c r="H93" s="285"/>
      <c r="I93" s="285"/>
      <c r="J93" s="285"/>
      <c r="K93" s="285"/>
      <c r="L93" s="286"/>
    </row>
    <row r="94" spans="2:12" x14ac:dyDescent="0.25">
      <c r="B94" s="283"/>
      <c r="C94" s="284"/>
      <c r="D94" s="285"/>
      <c r="E94" s="285"/>
      <c r="F94" s="285"/>
      <c r="G94" s="285"/>
      <c r="H94" s="285"/>
      <c r="I94" s="285"/>
      <c r="J94" s="285"/>
      <c r="K94" s="285"/>
      <c r="L94" s="286"/>
    </row>
    <row r="95" spans="2:12" x14ac:dyDescent="0.25">
      <c r="B95" s="283"/>
      <c r="C95" s="284"/>
      <c r="D95" s="285"/>
      <c r="E95" s="285"/>
      <c r="F95" s="285"/>
      <c r="G95" s="285"/>
      <c r="H95" s="285"/>
      <c r="I95" s="285"/>
      <c r="J95" s="285"/>
      <c r="K95" s="285"/>
      <c r="L95" s="286"/>
    </row>
    <row r="96" spans="2:12" ht="15.75" thickBot="1" x14ac:dyDescent="0.3">
      <c r="B96" s="287"/>
      <c r="C96" s="288"/>
      <c r="D96" s="288"/>
      <c r="E96" s="288"/>
      <c r="F96" s="288"/>
      <c r="G96" s="288"/>
      <c r="H96" s="288"/>
      <c r="I96" s="288"/>
      <c r="J96" s="288"/>
      <c r="K96" s="288"/>
      <c r="L96" s="289"/>
    </row>
    <row r="97" ht="15.75" thickTop="1" x14ac:dyDescent="0.25"/>
  </sheetData>
  <sheetProtection algorithmName="SHA-512" hashValue="yVnONB3X+weFOkh25lcVP3/be4sA3Lu8rlLUbcwsOLojHdoLiah6SmsSQIRCLWpM76EO1AmSg3xQU6S3kI3YuQ==" saltValue="40qvKft48JO6GmkvLSAQvw==" spinCount="100000" sheet="1" objects="1" scenarios="1"/>
  <mergeCells count="66">
    <mergeCell ref="E33:G33"/>
    <mergeCell ref="E44:G44"/>
    <mergeCell ref="E55:G55"/>
    <mergeCell ref="E66:G66"/>
    <mergeCell ref="B40:C40"/>
    <mergeCell ref="D40:G40"/>
    <mergeCell ref="B51:C51"/>
    <mergeCell ref="D51:G51"/>
    <mergeCell ref="E57:G57"/>
    <mergeCell ref="D58:G58"/>
    <mergeCell ref="B62:C62"/>
    <mergeCell ref="D62:G62"/>
    <mergeCell ref="E64:I64"/>
    <mergeCell ref="E54:I54"/>
    <mergeCell ref="E56:G56"/>
    <mergeCell ref="B7:C7"/>
    <mergeCell ref="D7:G7"/>
    <mergeCell ref="B18:C18"/>
    <mergeCell ref="D18:G18"/>
    <mergeCell ref="B29:C29"/>
    <mergeCell ref="D29:G29"/>
    <mergeCell ref="E9:I9"/>
    <mergeCell ref="E10:I10"/>
    <mergeCell ref="E20:I20"/>
    <mergeCell ref="E21:I21"/>
    <mergeCell ref="E23:G23"/>
    <mergeCell ref="E11:G11"/>
    <mergeCell ref="E22:G22"/>
    <mergeCell ref="D69:G69"/>
    <mergeCell ref="E75:I75"/>
    <mergeCell ref="E67:G67"/>
    <mergeCell ref="E68:G68"/>
    <mergeCell ref="B73:C73"/>
    <mergeCell ref="D73:G73"/>
    <mergeCell ref="B2:L2"/>
    <mergeCell ref="B4:C4"/>
    <mergeCell ref="B86:C86"/>
    <mergeCell ref="B84:L84"/>
    <mergeCell ref="D4:E4"/>
    <mergeCell ref="J4:K4"/>
    <mergeCell ref="D5:E5"/>
    <mergeCell ref="J5:K5"/>
    <mergeCell ref="E43:I43"/>
    <mergeCell ref="E45:G45"/>
    <mergeCell ref="E46:G46"/>
    <mergeCell ref="D47:G47"/>
    <mergeCell ref="E53:I53"/>
    <mergeCell ref="E77:G77"/>
    <mergeCell ref="E79:G79"/>
    <mergeCell ref="D80:G80"/>
    <mergeCell ref="B88:D88"/>
    <mergeCell ref="B89:L96"/>
    <mergeCell ref="E12:G12"/>
    <mergeCell ref="E13:G13"/>
    <mergeCell ref="D14:G14"/>
    <mergeCell ref="E24:G24"/>
    <mergeCell ref="D25:G25"/>
    <mergeCell ref="E31:I31"/>
    <mergeCell ref="E32:I32"/>
    <mergeCell ref="E34:G34"/>
    <mergeCell ref="E35:G35"/>
    <mergeCell ref="D36:G36"/>
    <mergeCell ref="E42:I42"/>
    <mergeCell ref="E78:G78"/>
    <mergeCell ref="E76:I76"/>
    <mergeCell ref="E65:I65"/>
  </mergeCells>
  <printOptions horizontalCentered="1" verticalCentered="1"/>
  <pageMargins left="0.5" right="0.5" top="0.25" bottom="0.25" header="0" footer="0"/>
  <pageSetup paperSize="5" scale="65" orientation="portrait" errors="blank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11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171450</xdr:rowOff>
                  </from>
                  <to>
                    <xdr:col>3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Option Button 4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0</xdr:rowOff>
                  </from>
                  <to>
                    <xdr:col>3</xdr:col>
                    <xdr:colOff>19050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Option Button 23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19050</xdr:rowOff>
                  </from>
                  <to>
                    <xdr:col>3</xdr:col>
                    <xdr:colOff>19050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8" name="Group Box 24">
              <controlPr defaultSize="0" autoFill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11</xdr:col>
                    <xdr:colOff>247650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" name="Option Button 25">
              <controlPr defaultSize="0" autoFill="0" autoLine="0" autoPict="0">
                <anchor moveWithCells="1">
                  <from>
                    <xdr:col>2</xdr:col>
                    <xdr:colOff>19050</xdr:colOff>
                    <xdr:row>18</xdr:row>
                    <xdr:rowOff>171450</xdr:rowOff>
                  </from>
                  <to>
                    <xdr:col>3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0" name="Option Button 26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0</xdr:rowOff>
                  </from>
                  <to>
                    <xdr:col>3</xdr:col>
                    <xdr:colOff>19050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1" name="Option Button 27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19050</xdr:rowOff>
                  </from>
                  <to>
                    <xdr:col>3</xdr:col>
                    <xdr:colOff>19050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2" name="Group Box 28">
              <controlPr defaultSize="0" autoFill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11</xdr:col>
                    <xdr:colOff>247650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3" name="Option Button 29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171450</xdr:rowOff>
                  </from>
                  <to>
                    <xdr:col>3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4" name="Option Button 30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0</xdr:rowOff>
                  </from>
                  <to>
                    <xdr:col>3</xdr:col>
                    <xdr:colOff>19050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5" name="Option Button 31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19050</xdr:rowOff>
                  </from>
                  <to>
                    <xdr:col>3</xdr:col>
                    <xdr:colOff>19050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6" name="Group Box 32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11</xdr:col>
                    <xdr:colOff>247650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7" name="Option Button 33">
              <controlPr defaultSize="0" autoFill="0" autoLine="0" autoPict="0">
                <anchor moveWithCells="1">
                  <from>
                    <xdr:col>2</xdr:col>
                    <xdr:colOff>19050</xdr:colOff>
                    <xdr:row>40</xdr:row>
                    <xdr:rowOff>171450</xdr:rowOff>
                  </from>
                  <to>
                    <xdr:col>3</xdr:col>
                    <xdr:colOff>19050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8" name="Option Button 34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0</xdr:rowOff>
                  </from>
                  <to>
                    <xdr:col>3</xdr:col>
                    <xdr:colOff>19050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9" name="Option Button 35">
              <controlPr defaultSize="0" autoFill="0" autoLine="0" autoPict="0">
                <anchor moveWithCells="1">
                  <from>
                    <xdr:col>2</xdr:col>
                    <xdr:colOff>19050</xdr:colOff>
                    <xdr:row>46</xdr:row>
                    <xdr:rowOff>19050</xdr:rowOff>
                  </from>
                  <to>
                    <xdr:col>3</xdr:col>
                    <xdr:colOff>19050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0" name="Group Box 36">
              <controlPr defaultSize="0" autoFill="0" autoPict="0">
                <anchor moveWithCells="1">
                  <from>
                    <xdr:col>1</xdr:col>
                    <xdr:colOff>0</xdr:colOff>
                    <xdr:row>51</xdr:row>
                    <xdr:rowOff>0</xdr:rowOff>
                  </from>
                  <to>
                    <xdr:col>11</xdr:col>
                    <xdr:colOff>247650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1" name="Option Button 37">
              <controlPr defaultSize="0" autoFill="0" autoLine="0" autoPict="0">
                <anchor moveWithCells="1">
                  <from>
                    <xdr:col>2</xdr:col>
                    <xdr:colOff>19050</xdr:colOff>
                    <xdr:row>51</xdr:row>
                    <xdr:rowOff>171450</xdr:rowOff>
                  </from>
                  <to>
                    <xdr:col>3</xdr:col>
                    <xdr:colOff>19050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2" name="Option Button 38">
              <controlPr defaultSize="0" autoFill="0" autoLine="0" autoPict="0">
                <anchor moveWithCells="1">
                  <from>
                    <xdr:col>2</xdr:col>
                    <xdr:colOff>19050</xdr:colOff>
                    <xdr:row>53</xdr:row>
                    <xdr:rowOff>0</xdr:rowOff>
                  </from>
                  <to>
                    <xdr:col>3</xdr:col>
                    <xdr:colOff>19050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3" name="Option Button 39">
              <controlPr defaultSize="0" autoFill="0" autoLine="0" autoPict="0">
                <anchor moveWithCells="1">
                  <from>
                    <xdr:col>2</xdr:col>
                    <xdr:colOff>19050</xdr:colOff>
                    <xdr:row>57</xdr:row>
                    <xdr:rowOff>19050</xdr:rowOff>
                  </from>
                  <to>
                    <xdr:col>3</xdr:col>
                    <xdr:colOff>19050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4" name="Group Box 40">
              <controlPr defaultSize="0" autoFill="0" autoPict="0">
                <anchor moveWithCells="1">
                  <from>
                    <xdr:col>1</xdr:col>
                    <xdr:colOff>0</xdr:colOff>
                    <xdr:row>62</xdr:row>
                    <xdr:rowOff>0</xdr:rowOff>
                  </from>
                  <to>
                    <xdr:col>11</xdr:col>
                    <xdr:colOff>247650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5" name="Option Button 41">
              <controlPr defaultSize="0" autoFill="0" autoLine="0" autoPict="0">
                <anchor moveWithCells="1">
                  <from>
                    <xdr:col>2</xdr:col>
                    <xdr:colOff>19050</xdr:colOff>
                    <xdr:row>62</xdr:row>
                    <xdr:rowOff>171450</xdr:rowOff>
                  </from>
                  <to>
                    <xdr:col>3</xdr:col>
                    <xdr:colOff>19050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6" name="Option Button 42">
              <controlPr defaultSize="0" autoFill="0" autoLine="0" autoPict="0">
                <anchor moveWithCells="1">
                  <from>
                    <xdr:col>2</xdr:col>
                    <xdr:colOff>19050</xdr:colOff>
                    <xdr:row>64</xdr:row>
                    <xdr:rowOff>0</xdr:rowOff>
                  </from>
                  <to>
                    <xdr:col>3</xdr:col>
                    <xdr:colOff>19050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7" name="Option Button 43">
              <controlPr defaultSize="0" autoFill="0" autoLine="0" autoPict="0">
                <anchor moveWithCells="1">
                  <from>
                    <xdr:col>2</xdr:col>
                    <xdr:colOff>19050</xdr:colOff>
                    <xdr:row>68</xdr:row>
                    <xdr:rowOff>19050</xdr:rowOff>
                  </from>
                  <to>
                    <xdr:col>3</xdr:col>
                    <xdr:colOff>19050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8" name="Group Box 44">
              <controlPr defaultSize="0" autoFill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11</xdr:col>
                    <xdr:colOff>247650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9" name="Option Button 45">
              <controlPr defaultSize="0" autoFill="0" autoLine="0" autoPict="0">
                <anchor moveWithCells="1">
                  <from>
                    <xdr:col>2</xdr:col>
                    <xdr:colOff>19050</xdr:colOff>
                    <xdr:row>73</xdr:row>
                    <xdr:rowOff>171450</xdr:rowOff>
                  </from>
                  <to>
                    <xdr:col>3</xdr:col>
                    <xdr:colOff>19050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0" name="Option Button 46">
              <controlPr defaultSize="0" autoFill="0" autoLine="0" autoPict="0">
                <anchor moveWithCells="1">
                  <from>
                    <xdr:col>2</xdr:col>
                    <xdr:colOff>19050</xdr:colOff>
                    <xdr:row>75</xdr:row>
                    <xdr:rowOff>0</xdr:rowOff>
                  </from>
                  <to>
                    <xdr:col>3</xdr:col>
                    <xdr:colOff>19050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1" name="Option Button 47">
              <controlPr defaultSize="0" autoFill="0" autoLine="0" autoPict="0">
                <anchor moveWithCells="1">
                  <from>
                    <xdr:col>2</xdr:col>
                    <xdr:colOff>19050</xdr:colOff>
                    <xdr:row>79</xdr:row>
                    <xdr:rowOff>19050</xdr:rowOff>
                  </from>
                  <to>
                    <xdr:col>3</xdr:col>
                    <xdr:colOff>19050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2" name="Group Box 48">
              <controlPr defaultSize="0" autoFill="0" autoPict="0">
                <anchor moveWithCells="1">
                  <from>
                    <xdr:col>7</xdr:col>
                    <xdr:colOff>0</xdr:colOff>
                    <xdr:row>5</xdr:row>
                    <xdr:rowOff>190500</xdr:rowOff>
                  </from>
                  <to>
                    <xdr:col>12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3" name="Option Button 49">
              <controlPr defaultSize="0" autoFill="0" autoLine="0" autoPict="0">
                <anchor moveWithCells="1">
                  <from>
                    <xdr:col>7</xdr:col>
                    <xdr:colOff>114300</xdr:colOff>
                    <xdr:row>6</xdr:row>
                    <xdr:rowOff>19050</xdr:rowOff>
                  </from>
                  <to>
                    <xdr:col>8</xdr:col>
                    <xdr:colOff>419100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4" name="Option Button 50">
              <controlPr defaultSize="0" autoFill="0" autoLine="0" autoPict="0">
                <anchor moveWithCells="1">
                  <from>
                    <xdr:col>8</xdr:col>
                    <xdr:colOff>666750</xdr:colOff>
                    <xdr:row>6</xdr:row>
                    <xdr:rowOff>19050</xdr:rowOff>
                  </from>
                  <to>
                    <xdr:col>9</xdr:col>
                    <xdr:colOff>495300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5" name="Option Button 51">
              <controlPr defaultSize="0" autoFill="0" autoLine="0" autoPict="0">
                <anchor moveWithCells="1">
                  <from>
                    <xdr:col>9</xdr:col>
                    <xdr:colOff>838200</xdr:colOff>
                    <xdr:row>6</xdr:row>
                    <xdr:rowOff>0</xdr:rowOff>
                  </from>
                  <to>
                    <xdr:col>10</xdr:col>
                    <xdr:colOff>628650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6" name="Group Box 52">
              <controlPr defaultSize="0" autoFill="0" autoPict="0">
                <anchor moveWithCells="1">
                  <from>
                    <xdr:col>7</xdr:col>
                    <xdr:colOff>0</xdr:colOff>
                    <xdr:row>16</xdr:row>
                    <xdr:rowOff>190500</xdr:rowOff>
                  </from>
                  <to>
                    <xdr:col>12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7" name="Group Box 53">
              <controlPr defaultSize="0" autoFill="0" autoPict="0">
                <anchor moveWithCells="1">
                  <from>
                    <xdr:col>7</xdr:col>
                    <xdr:colOff>0</xdr:colOff>
                    <xdr:row>27</xdr:row>
                    <xdr:rowOff>190500</xdr:rowOff>
                  </from>
                  <to>
                    <xdr:col>12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8" name="Group Box 54">
              <controlPr defaultSize="0" autoFill="0" autoPict="0">
                <anchor moveWithCells="1">
                  <from>
                    <xdr:col>7</xdr:col>
                    <xdr:colOff>0</xdr:colOff>
                    <xdr:row>38</xdr:row>
                    <xdr:rowOff>190500</xdr:rowOff>
                  </from>
                  <to>
                    <xdr:col>12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9" name="Group Box 55">
              <controlPr defaultSize="0" autoFill="0" autoPict="0">
                <anchor moveWithCells="1">
                  <from>
                    <xdr:col>7</xdr:col>
                    <xdr:colOff>0</xdr:colOff>
                    <xdr:row>49</xdr:row>
                    <xdr:rowOff>190500</xdr:rowOff>
                  </from>
                  <to>
                    <xdr:col>12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0" name="Group Box 56">
              <controlPr defaultSize="0" autoFill="0" autoPict="0">
                <anchor moveWithCells="1">
                  <from>
                    <xdr:col>7</xdr:col>
                    <xdr:colOff>0</xdr:colOff>
                    <xdr:row>60</xdr:row>
                    <xdr:rowOff>190500</xdr:rowOff>
                  </from>
                  <to>
                    <xdr:col>11</xdr:col>
                    <xdr:colOff>247650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1" name="Group Box 57">
              <controlPr defaultSize="0" autoFill="0" autoPict="0">
                <anchor moveWithCells="1">
                  <from>
                    <xdr:col>7</xdr:col>
                    <xdr:colOff>0</xdr:colOff>
                    <xdr:row>71</xdr:row>
                    <xdr:rowOff>190500</xdr:rowOff>
                  </from>
                  <to>
                    <xdr:col>11</xdr:col>
                    <xdr:colOff>247650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2" name="Option Button 58">
              <controlPr defaultSize="0" autoFill="0" autoLine="0" autoPict="0">
                <anchor moveWithCells="1">
                  <from>
                    <xdr:col>7</xdr:col>
                    <xdr:colOff>114300</xdr:colOff>
                    <xdr:row>17</xdr:row>
                    <xdr:rowOff>19050</xdr:rowOff>
                  </from>
                  <to>
                    <xdr:col>8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3" name="Option Button 59">
              <controlPr defaultSize="0" autoFill="0" autoLine="0" autoPict="0">
                <anchor moveWithCells="1">
                  <from>
                    <xdr:col>7</xdr:col>
                    <xdr:colOff>114300</xdr:colOff>
                    <xdr:row>28</xdr:row>
                    <xdr:rowOff>19050</xdr:rowOff>
                  </from>
                  <to>
                    <xdr:col>8</xdr:col>
                    <xdr:colOff>419100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4" name="Option Button 60">
              <controlPr defaultSize="0" autoFill="0" autoLine="0" autoPict="0">
                <anchor moveWithCells="1">
                  <from>
                    <xdr:col>7</xdr:col>
                    <xdr:colOff>114300</xdr:colOff>
                    <xdr:row>39</xdr:row>
                    <xdr:rowOff>19050</xdr:rowOff>
                  </from>
                  <to>
                    <xdr:col>8</xdr:col>
                    <xdr:colOff>419100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5" name="Option Button 61">
              <controlPr defaultSize="0" autoFill="0" autoLine="0" autoPict="0">
                <anchor moveWithCells="1">
                  <from>
                    <xdr:col>7</xdr:col>
                    <xdr:colOff>114300</xdr:colOff>
                    <xdr:row>50</xdr:row>
                    <xdr:rowOff>19050</xdr:rowOff>
                  </from>
                  <to>
                    <xdr:col>8</xdr:col>
                    <xdr:colOff>419100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6" name="Option Button 62">
              <controlPr defaultSize="0" autoFill="0" autoLine="0" autoPict="0">
                <anchor moveWithCells="1">
                  <from>
                    <xdr:col>7</xdr:col>
                    <xdr:colOff>114300</xdr:colOff>
                    <xdr:row>61</xdr:row>
                    <xdr:rowOff>19050</xdr:rowOff>
                  </from>
                  <to>
                    <xdr:col>8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7" name="Option Button 63">
              <controlPr defaultSize="0" autoFill="0" autoLine="0" autoPict="0">
                <anchor moveWithCells="1">
                  <from>
                    <xdr:col>7</xdr:col>
                    <xdr:colOff>114300</xdr:colOff>
                    <xdr:row>72</xdr:row>
                    <xdr:rowOff>19050</xdr:rowOff>
                  </from>
                  <to>
                    <xdr:col>8</xdr:col>
                    <xdr:colOff>419100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8" name="Option Button 65">
              <controlPr defaultSize="0" autoFill="0" autoLine="0" autoPict="0">
                <anchor moveWithCells="1">
                  <from>
                    <xdr:col>8</xdr:col>
                    <xdr:colOff>666750</xdr:colOff>
                    <xdr:row>17</xdr:row>
                    <xdr:rowOff>19050</xdr:rowOff>
                  </from>
                  <to>
                    <xdr:col>9</xdr:col>
                    <xdr:colOff>495300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9" name="Option Button 66">
              <controlPr defaultSize="0" autoFill="0" autoLine="0" autoPict="0">
                <anchor moveWithCells="1">
                  <from>
                    <xdr:col>8</xdr:col>
                    <xdr:colOff>666750</xdr:colOff>
                    <xdr:row>28</xdr:row>
                    <xdr:rowOff>19050</xdr:rowOff>
                  </from>
                  <to>
                    <xdr:col>9</xdr:col>
                    <xdr:colOff>495300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0" name="Option Button 67">
              <controlPr defaultSize="0" autoFill="0" autoLine="0" autoPict="0">
                <anchor moveWithCells="1">
                  <from>
                    <xdr:col>8</xdr:col>
                    <xdr:colOff>666750</xdr:colOff>
                    <xdr:row>39</xdr:row>
                    <xdr:rowOff>19050</xdr:rowOff>
                  </from>
                  <to>
                    <xdr:col>9</xdr:col>
                    <xdr:colOff>495300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1" name="Option Button 68">
              <controlPr defaultSize="0" autoFill="0" autoLine="0" autoPict="0">
                <anchor moveWithCells="1">
                  <from>
                    <xdr:col>8</xdr:col>
                    <xdr:colOff>666750</xdr:colOff>
                    <xdr:row>50</xdr:row>
                    <xdr:rowOff>19050</xdr:rowOff>
                  </from>
                  <to>
                    <xdr:col>9</xdr:col>
                    <xdr:colOff>495300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2" name="Option Button 69">
              <controlPr defaultSize="0" autoFill="0" autoLine="0" autoPict="0">
                <anchor moveWithCells="1">
                  <from>
                    <xdr:col>8</xdr:col>
                    <xdr:colOff>666750</xdr:colOff>
                    <xdr:row>61</xdr:row>
                    <xdr:rowOff>19050</xdr:rowOff>
                  </from>
                  <to>
                    <xdr:col>9</xdr:col>
                    <xdr:colOff>495300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3" name="Option Button 70">
              <controlPr defaultSize="0" autoFill="0" autoLine="0" autoPict="0">
                <anchor moveWithCells="1">
                  <from>
                    <xdr:col>8</xdr:col>
                    <xdr:colOff>666750</xdr:colOff>
                    <xdr:row>72</xdr:row>
                    <xdr:rowOff>19050</xdr:rowOff>
                  </from>
                  <to>
                    <xdr:col>9</xdr:col>
                    <xdr:colOff>495300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4" name="Option Button 72">
              <controlPr defaultSize="0" autoFill="0" autoLine="0" autoPict="0">
                <anchor moveWithCells="1">
                  <from>
                    <xdr:col>9</xdr:col>
                    <xdr:colOff>838200</xdr:colOff>
                    <xdr:row>28</xdr:row>
                    <xdr:rowOff>0</xdr:rowOff>
                  </from>
                  <to>
                    <xdr:col>10</xdr:col>
                    <xdr:colOff>628650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5" name="Option Button 73">
              <controlPr defaultSize="0" autoFill="0" autoLine="0" autoPict="0">
                <anchor moveWithCells="1">
                  <from>
                    <xdr:col>9</xdr:col>
                    <xdr:colOff>838200</xdr:colOff>
                    <xdr:row>39</xdr:row>
                    <xdr:rowOff>0</xdr:rowOff>
                  </from>
                  <to>
                    <xdr:col>10</xdr:col>
                    <xdr:colOff>628650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6" name="Option Button 74">
              <controlPr defaultSize="0" autoFill="0" autoLine="0" autoPict="0">
                <anchor moveWithCells="1">
                  <from>
                    <xdr:col>9</xdr:col>
                    <xdr:colOff>838200</xdr:colOff>
                    <xdr:row>50</xdr:row>
                    <xdr:rowOff>0</xdr:rowOff>
                  </from>
                  <to>
                    <xdr:col>10</xdr:col>
                    <xdr:colOff>628650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7" name="Option Button 75">
              <controlPr defaultSize="0" autoFill="0" autoLine="0" autoPict="0">
                <anchor moveWithCells="1">
                  <from>
                    <xdr:col>9</xdr:col>
                    <xdr:colOff>838200</xdr:colOff>
                    <xdr:row>61</xdr:row>
                    <xdr:rowOff>0</xdr:rowOff>
                  </from>
                  <to>
                    <xdr:col>10</xdr:col>
                    <xdr:colOff>628650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8" name="Option Button 76">
              <controlPr defaultSize="0" autoFill="0" autoLine="0" autoPict="0">
                <anchor moveWithCells="1">
                  <from>
                    <xdr:col>9</xdr:col>
                    <xdr:colOff>838200</xdr:colOff>
                    <xdr:row>72</xdr:row>
                    <xdr:rowOff>0</xdr:rowOff>
                  </from>
                  <to>
                    <xdr:col>10</xdr:col>
                    <xdr:colOff>628650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9" name="Option Button 77">
              <controlPr defaultSize="0" autoFill="0" autoLine="0" autoPict="0">
                <anchor moveWithCells="1">
                  <from>
                    <xdr:col>9</xdr:col>
                    <xdr:colOff>895350</xdr:colOff>
                    <xdr:row>17</xdr:row>
                    <xdr:rowOff>19050</xdr:rowOff>
                  </from>
                  <to>
                    <xdr:col>10</xdr:col>
                    <xdr:colOff>666750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4D3C-A1B9-44F2-9A06-A8010A3D2E91}">
  <sheetPr>
    <pageSetUpPr autoPageBreaks="0" fitToPage="1"/>
  </sheetPr>
  <dimension ref="A2:K128"/>
  <sheetViews>
    <sheetView showGridLines="0" topLeftCell="A17" zoomScaleNormal="100" workbookViewId="0">
      <selection activeCell="F21" sqref="F21"/>
    </sheetView>
  </sheetViews>
  <sheetFormatPr defaultColWidth="9.140625" defaultRowHeight="15" x14ac:dyDescent="0.25"/>
  <cols>
    <col min="1" max="2" width="3.5703125" style="173" customWidth="1"/>
    <col min="3" max="3" width="18.7109375" style="173" customWidth="1"/>
    <col min="4" max="5" width="20.5703125" style="173" customWidth="1"/>
    <col min="6" max="7" width="17.5703125" style="173" customWidth="1"/>
    <col min="8" max="9" width="3.5703125" style="173" customWidth="1"/>
    <col min="10" max="11" width="6.140625" style="173" hidden="1" customWidth="1"/>
    <col min="12" max="16384" width="9.140625" style="173"/>
  </cols>
  <sheetData>
    <row r="2" spans="1:10" ht="15.75" thickBot="1" x14ac:dyDescent="0.3">
      <c r="C2" s="174"/>
      <c r="D2" s="174"/>
    </row>
    <row r="3" spans="1:10" ht="27" thickTop="1" x14ac:dyDescent="0.4">
      <c r="B3" s="332" t="s">
        <v>102</v>
      </c>
      <c r="C3" s="333"/>
      <c r="D3" s="333"/>
      <c r="E3" s="333"/>
      <c r="F3" s="333"/>
      <c r="G3" s="333"/>
      <c r="H3" s="334"/>
    </row>
    <row r="4" spans="1:10" x14ac:dyDescent="0.25">
      <c r="B4" s="329" t="s">
        <v>103</v>
      </c>
      <c r="C4" s="330"/>
      <c r="D4" s="330"/>
      <c r="E4" s="330"/>
      <c r="F4" s="330"/>
      <c r="G4" s="330"/>
      <c r="H4" s="331"/>
    </row>
    <row r="5" spans="1:10" s="188" customFormat="1" ht="12" thickBot="1" x14ac:dyDescent="0.25">
      <c r="B5" s="189"/>
      <c r="H5" s="191"/>
    </row>
    <row r="6" spans="1:10" ht="15.75" thickBot="1" x14ac:dyDescent="0.3">
      <c r="B6" s="175"/>
      <c r="C6" s="177" t="s">
        <v>104</v>
      </c>
      <c r="D6" s="335"/>
      <c r="E6" s="336"/>
      <c r="F6" s="178" t="s">
        <v>105</v>
      </c>
      <c r="G6" s="172"/>
      <c r="H6" s="176"/>
    </row>
    <row r="7" spans="1:10" ht="15.75" thickBot="1" x14ac:dyDescent="0.3">
      <c r="A7" s="179"/>
      <c r="B7" s="180"/>
      <c r="C7" s="174"/>
      <c r="D7" s="174"/>
      <c r="F7" s="178" t="s">
        <v>4</v>
      </c>
      <c r="G7" s="181">
        <f ca="1">NOW()</f>
        <v>45093.65110949074</v>
      </c>
      <c r="H7" s="182"/>
      <c r="I7" s="179"/>
    </row>
    <row r="8" spans="1:10" s="188" customFormat="1" ht="12" thickBot="1" x14ac:dyDescent="0.25">
      <c r="B8" s="189"/>
      <c r="C8" s="190"/>
      <c r="D8" s="190"/>
      <c r="E8" s="190"/>
      <c r="F8" s="190"/>
      <c r="G8" s="190"/>
      <c r="H8" s="191"/>
    </row>
    <row r="9" spans="1:10" ht="19.5" thickBot="1" x14ac:dyDescent="0.3">
      <c r="B9" s="337" t="s">
        <v>106</v>
      </c>
      <c r="C9" s="338"/>
      <c r="D9" s="338"/>
      <c r="E9" s="338"/>
      <c r="F9" s="338"/>
      <c r="G9" s="338"/>
      <c r="H9" s="339"/>
      <c r="J9" s="173" t="s">
        <v>107</v>
      </c>
    </row>
    <row r="10" spans="1:10" ht="15.75" thickBot="1" x14ac:dyDescent="0.3">
      <c r="B10" s="175"/>
      <c r="C10" s="183" t="s">
        <v>108</v>
      </c>
      <c r="D10" s="312" t="str">
        <f>IF(D19="","",D19)</f>
        <v>Condo</v>
      </c>
      <c r="E10" s="312"/>
      <c r="F10" s="315" t="str">
        <f>IF(F36="Check year(s) to be included","",F36)</f>
        <v/>
      </c>
      <c r="G10" s="315"/>
      <c r="H10" s="176"/>
      <c r="J10" s="173">
        <v>2016</v>
      </c>
    </row>
    <row r="11" spans="1:10" ht="15.75" thickBot="1" x14ac:dyDescent="0.3">
      <c r="B11" s="175"/>
      <c r="C11" s="183" t="s">
        <v>109</v>
      </c>
      <c r="D11" s="312" t="str">
        <f>IF(D40="","",D40)</f>
        <v/>
      </c>
      <c r="E11" s="312"/>
      <c r="F11" s="315" t="str">
        <f>IF(F57="Check year(s) to be included","",F57)</f>
        <v/>
      </c>
      <c r="G11" s="315"/>
      <c r="H11" s="176"/>
      <c r="J11" s="173">
        <v>2017</v>
      </c>
    </row>
    <row r="12" spans="1:10" ht="15.75" thickBot="1" x14ac:dyDescent="0.3">
      <c r="B12" s="175"/>
      <c r="C12" s="183" t="s">
        <v>110</v>
      </c>
      <c r="D12" s="312" t="str">
        <f>IF(D61="","",D61)</f>
        <v/>
      </c>
      <c r="E12" s="312"/>
      <c r="F12" s="315" t="str">
        <f>IF(F78="Check year(s) to be included","",F78)</f>
        <v/>
      </c>
      <c r="G12" s="315"/>
      <c r="H12" s="176"/>
      <c r="J12" s="173">
        <v>2018</v>
      </c>
    </row>
    <row r="13" spans="1:10" ht="15.75" thickBot="1" x14ac:dyDescent="0.3">
      <c r="B13" s="175"/>
      <c r="C13" s="183" t="s">
        <v>111</v>
      </c>
      <c r="D13" s="312" t="str">
        <f>IF(D82="","",D82)</f>
        <v/>
      </c>
      <c r="E13" s="312"/>
      <c r="F13" s="315" t="str">
        <f>IF(F99="Check year(s) to be included","",F99)</f>
        <v/>
      </c>
      <c r="G13" s="315"/>
      <c r="H13" s="176"/>
      <c r="J13" s="173">
        <v>2019</v>
      </c>
    </row>
    <row r="14" spans="1:10" ht="15.75" thickBot="1" x14ac:dyDescent="0.3">
      <c r="B14" s="175"/>
      <c r="C14" s="183" t="s">
        <v>112</v>
      </c>
      <c r="D14" s="312" t="str">
        <f>IF(D103="","",D103)</f>
        <v/>
      </c>
      <c r="E14" s="312"/>
      <c r="F14" s="315" t="str">
        <f>IF(F120="Check year(s) to be included","",F120)</f>
        <v/>
      </c>
      <c r="G14" s="315"/>
      <c r="H14" s="176"/>
      <c r="J14" s="173">
        <v>2020</v>
      </c>
    </row>
    <row r="15" spans="1:10" ht="15.75" thickBot="1" x14ac:dyDescent="0.3">
      <c r="B15" s="175"/>
      <c r="C15" s="316" t="s">
        <v>113</v>
      </c>
      <c r="D15" s="316"/>
      <c r="E15" s="316"/>
      <c r="F15" s="314">
        <f>SUM(F10:G14)</f>
        <v>0</v>
      </c>
      <c r="G15" s="314"/>
      <c r="H15" s="176"/>
    </row>
    <row r="16" spans="1:10" s="188" customFormat="1" ht="12" thickBot="1" x14ac:dyDescent="0.25">
      <c r="B16" s="189"/>
      <c r="C16" s="190"/>
      <c r="D16" s="190"/>
      <c r="E16" s="190"/>
      <c r="F16" s="190"/>
      <c r="G16" s="190"/>
      <c r="H16" s="191"/>
    </row>
    <row r="17" spans="2:11" ht="19.5" thickBot="1" x14ac:dyDescent="0.3">
      <c r="B17" s="337" t="s">
        <v>114</v>
      </c>
      <c r="C17" s="338"/>
      <c r="D17" s="338"/>
      <c r="E17" s="338"/>
      <c r="F17" s="338"/>
      <c r="G17" s="338"/>
      <c r="H17" s="339"/>
    </row>
    <row r="18" spans="2:11" ht="15.75" thickBot="1" x14ac:dyDescent="0.3">
      <c r="B18" s="175"/>
      <c r="C18" s="340" t="s">
        <v>115</v>
      </c>
      <c r="D18" s="340"/>
      <c r="E18" s="340"/>
      <c r="F18" s="340"/>
      <c r="G18" s="340"/>
      <c r="H18" s="176"/>
    </row>
    <row r="19" spans="2:11" ht="15.75" thickBot="1" x14ac:dyDescent="0.3">
      <c r="B19" s="175"/>
      <c r="C19" s="184" t="s">
        <v>116</v>
      </c>
      <c r="D19" s="313" t="s">
        <v>117</v>
      </c>
      <c r="E19" s="313"/>
      <c r="F19" s="193">
        <v>2020</v>
      </c>
      <c r="G19" s="193">
        <v>2019</v>
      </c>
      <c r="H19" s="176"/>
      <c r="J19" s="187" t="b">
        <v>1</v>
      </c>
      <c r="K19" s="187" t="b">
        <v>1</v>
      </c>
    </row>
    <row r="20" spans="2:11" ht="15.75" thickBot="1" x14ac:dyDescent="0.3">
      <c r="B20" s="175"/>
      <c r="C20" s="317" t="s">
        <v>118</v>
      </c>
      <c r="D20" s="317"/>
      <c r="E20" s="317"/>
      <c r="F20" s="171"/>
      <c r="G20" s="171"/>
      <c r="H20" s="176"/>
      <c r="J20" s="173">
        <f>IF(J19=TRUE,12,0)</f>
        <v>12</v>
      </c>
      <c r="K20" s="173">
        <f>IF(K19=TRUE,12,0)</f>
        <v>12</v>
      </c>
    </row>
    <row r="21" spans="2:11" ht="15.75" thickBot="1" x14ac:dyDescent="0.3">
      <c r="B21" s="175"/>
      <c r="C21" s="317" t="s">
        <v>119</v>
      </c>
      <c r="D21" s="317"/>
      <c r="E21" s="317"/>
      <c r="F21" s="170">
        <v>1</v>
      </c>
      <c r="G21" s="170">
        <v>1</v>
      </c>
      <c r="H21" s="176"/>
    </row>
    <row r="22" spans="2:11" ht="15.75" thickBot="1" x14ac:dyDescent="0.3">
      <c r="B22" s="175"/>
      <c r="C22" s="318" t="s">
        <v>120</v>
      </c>
      <c r="D22" s="318"/>
      <c r="E22" s="318"/>
      <c r="F22" s="185">
        <f>F20*F21</f>
        <v>0</v>
      </c>
      <c r="G22" s="185">
        <f>G20*G21</f>
        <v>0</v>
      </c>
      <c r="H22" s="176"/>
    </row>
    <row r="23" spans="2:11" ht="15.75" thickBot="1" x14ac:dyDescent="0.3">
      <c r="B23" s="175"/>
      <c r="C23" s="317" t="s">
        <v>121</v>
      </c>
      <c r="D23" s="317"/>
      <c r="E23" s="317"/>
      <c r="F23" s="171"/>
      <c r="G23" s="171"/>
      <c r="H23" s="176"/>
    </row>
    <row r="24" spans="2:11" ht="15.75" thickBot="1" x14ac:dyDescent="0.3">
      <c r="B24" s="175"/>
      <c r="C24" s="317" t="s">
        <v>122</v>
      </c>
      <c r="D24" s="317"/>
      <c r="E24" s="317"/>
      <c r="F24" s="171"/>
      <c r="G24" s="171"/>
      <c r="H24" s="176"/>
    </row>
    <row r="25" spans="2:11" ht="15.75" thickBot="1" x14ac:dyDescent="0.3">
      <c r="B25" s="175"/>
      <c r="C25" s="318" t="s">
        <v>123</v>
      </c>
      <c r="D25" s="318"/>
      <c r="E25" s="318"/>
      <c r="F25" s="185">
        <f>(F22+F24)-F23</f>
        <v>0</v>
      </c>
      <c r="G25" s="185">
        <f>(G22+G24)-G23</f>
        <v>0</v>
      </c>
      <c r="H25" s="176"/>
    </row>
    <row r="26" spans="2:11" ht="15.75" thickBot="1" x14ac:dyDescent="0.3">
      <c r="B26" s="175"/>
      <c r="C26" s="317" t="s">
        <v>124</v>
      </c>
      <c r="D26" s="317"/>
      <c r="E26" s="317"/>
      <c r="F26" s="171"/>
      <c r="G26" s="171"/>
      <c r="H26" s="176"/>
    </row>
    <row r="27" spans="2:11" ht="15.75" thickBot="1" x14ac:dyDescent="0.3">
      <c r="B27" s="175"/>
      <c r="C27" s="317" t="s">
        <v>125</v>
      </c>
      <c r="D27" s="317"/>
      <c r="E27" s="317"/>
      <c r="F27" s="171"/>
      <c r="G27" s="171"/>
      <c r="H27" s="176"/>
    </row>
    <row r="28" spans="2:11" ht="15.75" thickBot="1" x14ac:dyDescent="0.3">
      <c r="B28" s="175"/>
      <c r="C28" s="317" t="s">
        <v>126</v>
      </c>
      <c r="D28" s="317"/>
      <c r="E28" s="317"/>
      <c r="F28" s="171"/>
      <c r="G28" s="171"/>
      <c r="H28" s="176"/>
    </row>
    <row r="29" spans="2:11" ht="15.75" thickBot="1" x14ac:dyDescent="0.3">
      <c r="B29" s="175"/>
      <c r="C29" s="317" t="s">
        <v>127</v>
      </c>
      <c r="D29" s="317"/>
      <c r="E29" s="317"/>
      <c r="F29" s="171"/>
      <c r="G29" s="171"/>
      <c r="H29" s="176"/>
    </row>
    <row r="30" spans="2:11" ht="15.75" thickBot="1" x14ac:dyDescent="0.3">
      <c r="B30" s="175"/>
      <c r="C30" s="317" t="s">
        <v>128</v>
      </c>
      <c r="D30" s="317"/>
      <c r="E30" s="317"/>
      <c r="F30" s="171"/>
      <c r="G30" s="171"/>
      <c r="H30" s="176"/>
    </row>
    <row r="31" spans="2:11" ht="15.75" thickBot="1" x14ac:dyDescent="0.3">
      <c r="B31" s="175"/>
      <c r="C31" s="342" t="s">
        <v>129</v>
      </c>
      <c r="D31" s="342"/>
      <c r="E31" s="342"/>
      <c r="F31" s="186">
        <f>SUM(F25:F30)</f>
        <v>0</v>
      </c>
      <c r="G31" s="186">
        <f>SUM(G25:G30)</f>
        <v>0</v>
      </c>
      <c r="H31" s="176"/>
    </row>
    <row r="32" spans="2:11" ht="15.75" thickBot="1" x14ac:dyDescent="0.3">
      <c r="B32" s="175"/>
      <c r="C32" s="343" t="str">
        <f>IF(AND(J19=TRUE,K19=TRUE),_xlfn.CONCAT("Grand Total Gross Rental Income - Years ",F19," &amp; ",G19),IF(AND(J19=TRUE,K19=FALSE),_xlfn.CONCAT(" Grand Total Gross Rental Income - Year ",F19," (excl ",G19,")"),IF(AND(J19=FALSE,K19=TRUE),_xlfn.CONCAT(" Grand Total Gross Rental Income - Year ",G19," (excl ",F19,")")," Grand Total Gross Rental Income")))</f>
        <v>Grand Total Gross Rental Income - Years 2020 &amp; 2019</v>
      </c>
      <c r="D32" s="343"/>
      <c r="E32" s="343"/>
      <c r="F32" s="325" t="str">
        <f>IF(AND(J19=TRUE,K19=TRUE,SUM(F31:G31)&lt;&gt;0),SUM(F31:G31),IF(AND(J19=TRUE,K19=FALSE,F31&lt;&gt;0),F31,IF(AND(J19=FALSE,K19=TRUE,G31&lt;&gt;0),G31,"")))</f>
        <v/>
      </c>
      <c r="G32" s="326"/>
      <c r="H32" s="176"/>
    </row>
    <row r="33" spans="2:11" ht="15.75" thickBot="1" x14ac:dyDescent="0.3">
      <c r="B33" s="175"/>
      <c r="C33" s="318" t="s">
        <v>130</v>
      </c>
      <c r="D33" s="318"/>
      <c r="E33" s="318"/>
      <c r="F33" s="323">
        <f>IF(SUM(J20:K20)=0,"",SUM(J20:K20))</f>
        <v>24</v>
      </c>
      <c r="G33" s="324"/>
      <c r="H33" s="176"/>
    </row>
    <row r="34" spans="2:11" ht="15.75" thickBot="1" x14ac:dyDescent="0.3">
      <c r="B34" s="175"/>
      <c r="C34" s="342" t="s">
        <v>131</v>
      </c>
      <c r="D34" s="342"/>
      <c r="E34" s="342"/>
      <c r="F34" s="321" t="str">
        <f>IFERROR(IF(SUM(F31:G31)=0,"",ROUNDDOWN(F32/F33,0)),"Check year(s) to be included")</f>
        <v/>
      </c>
      <c r="G34" s="322"/>
      <c r="H34" s="176"/>
    </row>
    <row r="35" spans="2:11" ht="15.75" thickBot="1" x14ac:dyDescent="0.3">
      <c r="B35" s="175"/>
      <c r="C35" s="317" t="s">
        <v>132</v>
      </c>
      <c r="D35" s="317"/>
      <c r="E35" s="317"/>
      <c r="F35" s="327"/>
      <c r="G35" s="328"/>
      <c r="H35" s="176"/>
    </row>
    <row r="36" spans="2:11" ht="15.75" thickBot="1" x14ac:dyDescent="0.3">
      <c r="B36" s="175"/>
      <c r="C36" s="341" t="s">
        <v>113</v>
      </c>
      <c r="D36" s="341"/>
      <c r="E36" s="341"/>
      <c r="F36" s="319" t="str">
        <f>IFERROR(IF(SUM(F31:G31)=0,"",ROUNDDOWN(F34-F35,0)),"Check year(s) to be included")</f>
        <v/>
      </c>
      <c r="G36" s="320"/>
      <c r="H36" s="176"/>
    </row>
    <row r="37" spans="2:11" s="188" customFormat="1" ht="12" thickBot="1" x14ac:dyDescent="0.25">
      <c r="B37" s="189"/>
      <c r="C37" s="190"/>
      <c r="D37" s="190"/>
      <c r="E37" s="190"/>
      <c r="F37" s="190"/>
      <c r="G37" s="190"/>
      <c r="H37" s="191"/>
    </row>
    <row r="38" spans="2:11" ht="19.5" thickBot="1" x14ac:dyDescent="0.3">
      <c r="B38" s="337" t="s">
        <v>133</v>
      </c>
      <c r="C38" s="338"/>
      <c r="D38" s="338"/>
      <c r="E38" s="338"/>
      <c r="F38" s="338"/>
      <c r="G38" s="338"/>
      <c r="H38" s="339"/>
    </row>
    <row r="39" spans="2:11" ht="15.75" thickBot="1" x14ac:dyDescent="0.3">
      <c r="B39" s="175"/>
      <c r="C39" s="340" t="s">
        <v>115</v>
      </c>
      <c r="D39" s="340"/>
      <c r="E39" s="340"/>
      <c r="F39" s="340"/>
      <c r="G39" s="340"/>
      <c r="H39" s="176"/>
    </row>
    <row r="40" spans="2:11" ht="15.75" thickBot="1" x14ac:dyDescent="0.3">
      <c r="B40" s="175"/>
      <c r="C40" s="184" t="s">
        <v>116</v>
      </c>
      <c r="D40" s="313"/>
      <c r="E40" s="313"/>
      <c r="F40" s="193" t="s">
        <v>107</v>
      </c>
      <c r="G40" s="193" t="s">
        <v>107</v>
      </c>
      <c r="H40" s="176"/>
      <c r="J40" s="187" t="b">
        <v>0</v>
      </c>
      <c r="K40" s="187" t="b">
        <v>0</v>
      </c>
    </row>
    <row r="41" spans="2:11" ht="15.75" thickBot="1" x14ac:dyDescent="0.3">
      <c r="B41" s="175"/>
      <c r="C41" s="317" t="s">
        <v>118</v>
      </c>
      <c r="D41" s="317"/>
      <c r="E41" s="317"/>
      <c r="F41" s="171"/>
      <c r="G41" s="171"/>
      <c r="H41" s="176"/>
      <c r="J41" s="173">
        <f>IF(J40=TRUE,12,0)</f>
        <v>0</v>
      </c>
      <c r="K41" s="173">
        <f>IF(K40=TRUE,12,0)</f>
        <v>0</v>
      </c>
    </row>
    <row r="42" spans="2:11" ht="15.75" thickBot="1" x14ac:dyDescent="0.3">
      <c r="B42" s="175"/>
      <c r="C42" s="317" t="s">
        <v>119</v>
      </c>
      <c r="D42" s="317"/>
      <c r="E42" s="317"/>
      <c r="F42" s="170">
        <v>1</v>
      </c>
      <c r="G42" s="170">
        <v>1</v>
      </c>
      <c r="H42" s="176"/>
    </row>
    <row r="43" spans="2:11" ht="15.75" thickBot="1" x14ac:dyDescent="0.3">
      <c r="B43" s="175"/>
      <c r="C43" s="318" t="s">
        <v>120</v>
      </c>
      <c r="D43" s="318"/>
      <c r="E43" s="318"/>
      <c r="F43" s="185">
        <f>F41*F42</f>
        <v>0</v>
      </c>
      <c r="G43" s="185">
        <f>G41*G42</f>
        <v>0</v>
      </c>
      <c r="H43" s="176"/>
    </row>
    <row r="44" spans="2:11" ht="15.75" thickBot="1" x14ac:dyDescent="0.3">
      <c r="B44" s="175"/>
      <c r="C44" s="317" t="s">
        <v>121</v>
      </c>
      <c r="D44" s="317"/>
      <c r="E44" s="317"/>
      <c r="F44" s="171"/>
      <c r="G44" s="171"/>
      <c r="H44" s="176"/>
    </row>
    <row r="45" spans="2:11" ht="15.75" thickBot="1" x14ac:dyDescent="0.3">
      <c r="B45" s="175"/>
      <c r="C45" s="317" t="s">
        <v>122</v>
      </c>
      <c r="D45" s="317"/>
      <c r="E45" s="317"/>
      <c r="F45" s="171"/>
      <c r="G45" s="171"/>
      <c r="H45" s="176"/>
    </row>
    <row r="46" spans="2:11" ht="15.75" thickBot="1" x14ac:dyDescent="0.3">
      <c r="B46" s="175"/>
      <c r="C46" s="318" t="s">
        <v>123</v>
      </c>
      <c r="D46" s="318"/>
      <c r="E46" s="318"/>
      <c r="F46" s="185">
        <f>(F43+F45)-F44</f>
        <v>0</v>
      </c>
      <c r="G46" s="185">
        <f>(G43+G45)-G44</f>
        <v>0</v>
      </c>
      <c r="H46" s="176"/>
    </row>
    <row r="47" spans="2:11" ht="15.75" thickBot="1" x14ac:dyDescent="0.3">
      <c r="B47" s="175"/>
      <c r="C47" s="317" t="s">
        <v>124</v>
      </c>
      <c r="D47" s="317"/>
      <c r="E47" s="317"/>
      <c r="F47" s="171"/>
      <c r="G47" s="171"/>
      <c r="H47" s="176"/>
    </row>
    <row r="48" spans="2:11" ht="15.75" thickBot="1" x14ac:dyDescent="0.3">
      <c r="B48" s="175"/>
      <c r="C48" s="317" t="s">
        <v>125</v>
      </c>
      <c r="D48" s="317"/>
      <c r="E48" s="317"/>
      <c r="F48" s="171"/>
      <c r="G48" s="171"/>
      <c r="H48" s="176"/>
    </row>
    <row r="49" spans="2:11" ht="15.75" thickBot="1" x14ac:dyDescent="0.3">
      <c r="B49" s="175"/>
      <c r="C49" s="317" t="s">
        <v>126</v>
      </c>
      <c r="D49" s="317"/>
      <c r="E49" s="317"/>
      <c r="F49" s="171"/>
      <c r="G49" s="171"/>
      <c r="H49" s="176"/>
    </row>
    <row r="50" spans="2:11" ht="15.75" thickBot="1" x14ac:dyDescent="0.3">
      <c r="B50" s="175"/>
      <c r="C50" s="317" t="s">
        <v>127</v>
      </c>
      <c r="D50" s="317"/>
      <c r="E50" s="317"/>
      <c r="F50" s="171"/>
      <c r="G50" s="171"/>
      <c r="H50" s="176"/>
    </row>
    <row r="51" spans="2:11" ht="15.75" thickBot="1" x14ac:dyDescent="0.3">
      <c r="B51" s="175"/>
      <c r="C51" s="317" t="s">
        <v>128</v>
      </c>
      <c r="D51" s="317"/>
      <c r="E51" s="317"/>
      <c r="F51" s="171"/>
      <c r="G51" s="171"/>
      <c r="H51" s="176"/>
    </row>
    <row r="52" spans="2:11" ht="15.75" thickBot="1" x14ac:dyDescent="0.3">
      <c r="B52" s="175"/>
      <c r="C52" s="342" t="s">
        <v>129</v>
      </c>
      <c r="D52" s="342"/>
      <c r="E52" s="342"/>
      <c r="F52" s="186">
        <f>SUM(F46:F51)</f>
        <v>0</v>
      </c>
      <c r="G52" s="186">
        <f>SUM(G46:G51)</f>
        <v>0</v>
      </c>
      <c r="H52" s="176"/>
    </row>
    <row r="53" spans="2:11" ht="15.75" thickBot="1" x14ac:dyDescent="0.3">
      <c r="B53" s="175"/>
      <c r="C53" s="343" t="str">
        <f>IF(AND(J40=TRUE,K40=TRUE),_xlfn.CONCAT("Grand Total Gross Rental Income - Years ",F40," &amp; ",G40),IF(AND(J40=TRUE,K40=FALSE),_xlfn.CONCAT(" Grand Total Gross Rental Income - Year ",F40," (excl ",G40,")"),IF(AND(J40=FALSE,K40=TRUE),_xlfn.CONCAT(" Grand Total Gross Rental Income - Year ",G40," (excl ",F40,")")," Grand Total Gross Rental Income")))</f>
        <v xml:space="preserve"> Grand Total Gross Rental Income</v>
      </c>
      <c r="D53" s="343"/>
      <c r="E53" s="343"/>
      <c r="F53" s="325" t="str">
        <f>IF(AND(J40=TRUE,K40=TRUE,SUM(F52:G52)&lt;&gt;0),SUM(F52:G52),IF(AND(J40=TRUE,K40=FALSE,F52&lt;&gt;0),F52,IF(AND(J40=FALSE,K40=TRUE,G52&lt;&gt;0),G52,"")))</f>
        <v/>
      </c>
      <c r="G53" s="326"/>
      <c r="H53" s="176"/>
    </row>
    <row r="54" spans="2:11" ht="15.75" thickBot="1" x14ac:dyDescent="0.3">
      <c r="B54" s="175"/>
      <c r="C54" s="318" t="s">
        <v>130</v>
      </c>
      <c r="D54" s="318"/>
      <c r="E54" s="318"/>
      <c r="F54" s="323" t="str">
        <f>IF(SUM(J41:K41)=0,"",SUM(J41:K41))</f>
        <v/>
      </c>
      <c r="G54" s="324"/>
      <c r="H54" s="176"/>
    </row>
    <row r="55" spans="2:11" ht="15.75" thickBot="1" x14ac:dyDescent="0.3">
      <c r="B55" s="175"/>
      <c r="C55" s="342" t="s">
        <v>131</v>
      </c>
      <c r="D55" s="342"/>
      <c r="E55" s="342"/>
      <c r="F55" s="321" t="str">
        <f>IFERROR(IF(SUM(F52:G52)=0,"",ROUNDDOWN(F53/F54,0)),"Check year(s) to be included")</f>
        <v/>
      </c>
      <c r="G55" s="322"/>
      <c r="H55" s="176"/>
    </row>
    <row r="56" spans="2:11" ht="15.75" thickBot="1" x14ac:dyDescent="0.3">
      <c r="B56" s="175"/>
      <c r="C56" s="317" t="s">
        <v>132</v>
      </c>
      <c r="D56" s="317"/>
      <c r="E56" s="317"/>
      <c r="F56" s="327">
        <v>0</v>
      </c>
      <c r="G56" s="328"/>
      <c r="H56" s="176"/>
    </row>
    <row r="57" spans="2:11" ht="15.75" thickBot="1" x14ac:dyDescent="0.3">
      <c r="B57" s="175"/>
      <c r="C57" s="341" t="s">
        <v>113</v>
      </c>
      <c r="D57" s="341"/>
      <c r="E57" s="341"/>
      <c r="F57" s="319" t="str">
        <f>IFERROR(IF(SUM(F52:G52)=0,"",ROUNDDOWN(F55-F56,0)),"Check year(s) to be included")</f>
        <v/>
      </c>
      <c r="G57" s="320"/>
      <c r="H57" s="176"/>
    </row>
    <row r="58" spans="2:11" s="188" customFormat="1" ht="12" thickBot="1" x14ac:dyDescent="0.25">
      <c r="B58" s="189"/>
      <c r="C58" s="190"/>
      <c r="D58" s="190"/>
      <c r="E58" s="190"/>
      <c r="F58" s="190"/>
      <c r="G58" s="190"/>
      <c r="H58" s="191"/>
    </row>
    <row r="59" spans="2:11" ht="19.5" thickBot="1" x14ac:dyDescent="0.3">
      <c r="B59" s="337" t="s">
        <v>134</v>
      </c>
      <c r="C59" s="338"/>
      <c r="D59" s="338"/>
      <c r="E59" s="338"/>
      <c r="F59" s="338"/>
      <c r="G59" s="338"/>
      <c r="H59" s="339"/>
    </row>
    <row r="60" spans="2:11" ht="15.75" thickBot="1" x14ac:dyDescent="0.3">
      <c r="B60" s="175"/>
      <c r="C60" s="340" t="s">
        <v>115</v>
      </c>
      <c r="D60" s="340"/>
      <c r="E60" s="340"/>
      <c r="F60" s="340"/>
      <c r="G60" s="340"/>
      <c r="H60" s="176"/>
    </row>
    <row r="61" spans="2:11" ht="15.75" thickBot="1" x14ac:dyDescent="0.3">
      <c r="B61" s="175"/>
      <c r="C61" s="184" t="s">
        <v>116</v>
      </c>
      <c r="D61" s="313"/>
      <c r="E61" s="313"/>
      <c r="F61" s="193" t="s">
        <v>107</v>
      </c>
      <c r="G61" s="193" t="s">
        <v>107</v>
      </c>
      <c r="H61" s="176"/>
      <c r="J61" s="187" t="b">
        <v>0</v>
      </c>
      <c r="K61" s="187" t="b">
        <v>0</v>
      </c>
    </row>
    <row r="62" spans="2:11" ht="15.75" thickBot="1" x14ac:dyDescent="0.3">
      <c r="B62" s="175"/>
      <c r="C62" s="317" t="s">
        <v>118</v>
      </c>
      <c r="D62" s="317"/>
      <c r="E62" s="317"/>
      <c r="F62" s="171"/>
      <c r="G62" s="171"/>
      <c r="H62" s="176"/>
      <c r="J62" s="173">
        <f>IF(J61=TRUE,12,0)</f>
        <v>0</v>
      </c>
      <c r="K62" s="173">
        <f>IF(K61=TRUE,12,0)</f>
        <v>0</v>
      </c>
    </row>
    <row r="63" spans="2:11" ht="15.75" thickBot="1" x14ac:dyDescent="0.3">
      <c r="B63" s="175"/>
      <c r="C63" s="317" t="s">
        <v>119</v>
      </c>
      <c r="D63" s="317"/>
      <c r="E63" s="317"/>
      <c r="F63" s="170">
        <v>1</v>
      </c>
      <c r="G63" s="170">
        <v>1</v>
      </c>
      <c r="H63" s="176"/>
    </row>
    <row r="64" spans="2:11" ht="15.75" thickBot="1" x14ac:dyDescent="0.3">
      <c r="B64" s="175"/>
      <c r="C64" s="318" t="s">
        <v>120</v>
      </c>
      <c r="D64" s="318"/>
      <c r="E64" s="318"/>
      <c r="F64" s="185">
        <f>F62*F63</f>
        <v>0</v>
      </c>
      <c r="G64" s="185">
        <f>G62*G63</f>
        <v>0</v>
      </c>
      <c r="H64" s="176"/>
    </row>
    <row r="65" spans="2:8" ht="15.75" thickBot="1" x14ac:dyDescent="0.3">
      <c r="B65" s="175"/>
      <c r="C65" s="317" t="s">
        <v>121</v>
      </c>
      <c r="D65" s="317"/>
      <c r="E65" s="317"/>
      <c r="F65" s="171"/>
      <c r="G65" s="171"/>
      <c r="H65" s="176"/>
    </row>
    <row r="66" spans="2:8" ht="15.75" thickBot="1" x14ac:dyDescent="0.3">
      <c r="B66" s="175"/>
      <c r="C66" s="317" t="s">
        <v>122</v>
      </c>
      <c r="D66" s="317"/>
      <c r="E66" s="317"/>
      <c r="F66" s="171"/>
      <c r="G66" s="171"/>
      <c r="H66" s="176"/>
    </row>
    <row r="67" spans="2:8" ht="15.75" thickBot="1" x14ac:dyDescent="0.3">
      <c r="B67" s="175"/>
      <c r="C67" s="318" t="s">
        <v>123</v>
      </c>
      <c r="D67" s="318"/>
      <c r="E67" s="318"/>
      <c r="F67" s="185">
        <f>(F64+F66)-F65</f>
        <v>0</v>
      </c>
      <c r="G67" s="185">
        <f>(G64+G66)-G65</f>
        <v>0</v>
      </c>
      <c r="H67" s="176"/>
    </row>
    <row r="68" spans="2:8" ht="15.75" thickBot="1" x14ac:dyDescent="0.3">
      <c r="B68" s="175"/>
      <c r="C68" s="317" t="s">
        <v>124</v>
      </c>
      <c r="D68" s="317"/>
      <c r="E68" s="317"/>
      <c r="F68" s="171"/>
      <c r="G68" s="171"/>
      <c r="H68" s="176"/>
    </row>
    <row r="69" spans="2:8" ht="15.75" thickBot="1" x14ac:dyDescent="0.3">
      <c r="B69" s="175"/>
      <c r="C69" s="317" t="s">
        <v>125</v>
      </c>
      <c r="D69" s="317"/>
      <c r="E69" s="317"/>
      <c r="F69" s="171"/>
      <c r="G69" s="171"/>
      <c r="H69" s="176"/>
    </row>
    <row r="70" spans="2:8" ht="15.75" thickBot="1" x14ac:dyDescent="0.3">
      <c r="B70" s="175"/>
      <c r="C70" s="317" t="s">
        <v>126</v>
      </c>
      <c r="D70" s="317"/>
      <c r="E70" s="317"/>
      <c r="F70" s="171"/>
      <c r="G70" s="171"/>
      <c r="H70" s="176"/>
    </row>
    <row r="71" spans="2:8" ht="15.75" thickBot="1" x14ac:dyDescent="0.3">
      <c r="B71" s="175"/>
      <c r="C71" s="317" t="s">
        <v>127</v>
      </c>
      <c r="D71" s="317"/>
      <c r="E71" s="317"/>
      <c r="F71" s="171"/>
      <c r="G71" s="171"/>
      <c r="H71" s="176"/>
    </row>
    <row r="72" spans="2:8" ht="15.75" thickBot="1" x14ac:dyDescent="0.3">
      <c r="B72" s="175"/>
      <c r="C72" s="317" t="s">
        <v>128</v>
      </c>
      <c r="D72" s="317"/>
      <c r="E72" s="317"/>
      <c r="F72" s="171"/>
      <c r="G72" s="171"/>
      <c r="H72" s="176"/>
    </row>
    <row r="73" spans="2:8" ht="15.75" thickBot="1" x14ac:dyDescent="0.3">
      <c r="B73" s="175"/>
      <c r="C73" s="342" t="s">
        <v>129</v>
      </c>
      <c r="D73" s="342"/>
      <c r="E73" s="342"/>
      <c r="F73" s="186">
        <f>SUM(F67:F72)</f>
        <v>0</v>
      </c>
      <c r="G73" s="186">
        <f>SUM(G67:G72)</f>
        <v>0</v>
      </c>
      <c r="H73" s="176"/>
    </row>
    <row r="74" spans="2:8" ht="15.75" thickBot="1" x14ac:dyDescent="0.3">
      <c r="B74" s="175"/>
      <c r="C74" s="343" t="str">
        <f>IF(AND(J61=TRUE,K61=TRUE),_xlfn.CONCAT("Grand Total Gross Rental Income - Years ",F61," &amp; ",G61),IF(AND(J61=TRUE,K61=FALSE),_xlfn.CONCAT(" Grand Total Gross Rental Income - Year ",F61," (excl ",G61,")"),IF(AND(J61=FALSE,K61=TRUE),_xlfn.CONCAT(" Grand Total Gross Rental Income - Year ",G61," (excl ",F61,")")," Grand Total Gross Rental Income")))</f>
        <v xml:space="preserve"> Grand Total Gross Rental Income</v>
      </c>
      <c r="D74" s="343"/>
      <c r="E74" s="343"/>
      <c r="F74" s="325" t="str">
        <f>IF(AND(J61=TRUE,K61=TRUE,SUM(F73:G73)&lt;&gt;0),SUM(F73:G73),IF(AND(J61=TRUE,K61=FALSE,F73&lt;&gt;0),F73,IF(AND(J61=FALSE,K61=TRUE,G73&lt;&gt;0),G73,"")))</f>
        <v/>
      </c>
      <c r="G74" s="326"/>
      <c r="H74" s="176"/>
    </row>
    <row r="75" spans="2:8" ht="15.75" thickBot="1" x14ac:dyDescent="0.3">
      <c r="B75" s="175"/>
      <c r="C75" s="318" t="s">
        <v>130</v>
      </c>
      <c r="D75" s="318"/>
      <c r="E75" s="318"/>
      <c r="F75" s="323" t="str">
        <f>IF(SUM(J62:K62)=0,"",SUM(J62:K62))</f>
        <v/>
      </c>
      <c r="G75" s="324"/>
      <c r="H75" s="176"/>
    </row>
    <row r="76" spans="2:8" ht="15.75" thickBot="1" x14ac:dyDescent="0.3">
      <c r="B76" s="175"/>
      <c r="C76" s="342" t="s">
        <v>131</v>
      </c>
      <c r="D76" s="342"/>
      <c r="E76" s="342"/>
      <c r="F76" s="321" t="str">
        <f>IFERROR(IF(SUM(F73:G73)=0,"",ROUNDDOWN(F74/F75,0)),"Check year(s) to be included")</f>
        <v/>
      </c>
      <c r="G76" s="322"/>
      <c r="H76" s="176"/>
    </row>
    <row r="77" spans="2:8" ht="15.75" thickBot="1" x14ac:dyDescent="0.3">
      <c r="B77" s="175"/>
      <c r="C77" s="317" t="s">
        <v>132</v>
      </c>
      <c r="D77" s="317"/>
      <c r="E77" s="317"/>
      <c r="F77" s="327">
        <v>0</v>
      </c>
      <c r="G77" s="328"/>
      <c r="H77" s="176"/>
    </row>
    <row r="78" spans="2:8" ht="15.75" thickBot="1" x14ac:dyDescent="0.3">
      <c r="B78" s="175"/>
      <c r="C78" s="341" t="s">
        <v>113</v>
      </c>
      <c r="D78" s="341"/>
      <c r="E78" s="341"/>
      <c r="F78" s="319" t="str">
        <f>IFERROR(IF(SUM(F73:G73)=0,"",ROUNDDOWN(F76-F77,0)),"Check year(s) to be included")</f>
        <v/>
      </c>
      <c r="G78" s="320"/>
      <c r="H78" s="176"/>
    </row>
    <row r="79" spans="2:8" s="188" customFormat="1" ht="12" thickBot="1" x14ac:dyDescent="0.25">
      <c r="B79" s="189"/>
      <c r="C79" s="190"/>
      <c r="D79" s="190"/>
      <c r="E79" s="190"/>
      <c r="F79" s="190"/>
      <c r="G79" s="190"/>
      <c r="H79" s="191"/>
    </row>
    <row r="80" spans="2:8" ht="19.5" thickBot="1" x14ac:dyDescent="0.3">
      <c r="B80" s="337" t="s">
        <v>135</v>
      </c>
      <c r="C80" s="338"/>
      <c r="D80" s="338"/>
      <c r="E80" s="338"/>
      <c r="F80" s="338"/>
      <c r="G80" s="338"/>
      <c r="H80" s="339"/>
    </row>
    <row r="81" spans="2:11" ht="15.75" thickBot="1" x14ac:dyDescent="0.3">
      <c r="B81" s="175"/>
      <c r="C81" s="340" t="s">
        <v>115</v>
      </c>
      <c r="D81" s="340"/>
      <c r="E81" s="340"/>
      <c r="F81" s="340"/>
      <c r="G81" s="340"/>
      <c r="H81" s="176"/>
    </row>
    <row r="82" spans="2:11" ht="15.75" thickBot="1" x14ac:dyDescent="0.3">
      <c r="B82" s="175"/>
      <c r="C82" s="184" t="s">
        <v>116</v>
      </c>
      <c r="D82" s="313"/>
      <c r="E82" s="313"/>
      <c r="F82" s="193" t="s">
        <v>107</v>
      </c>
      <c r="G82" s="193" t="s">
        <v>107</v>
      </c>
      <c r="H82" s="176"/>
      <c r="J82" s="187" t="b">
        <v>0</v>
      </c>
      <c r="K82" s="187" t="b">
        <v>0</v>
      </c>
    </row>
    <row r="83" spans="2:11" ht="15.75" thickBot="1" x14ac:dyDescent="0.3">
      <c r="B83" s="175"/>
      <c r="C83" s="317" t="s">
        <v>118</v>
      </c>
      <c r="D83" s="317"/>
      <c r="E83" s="317"/>
      <c r="F83" s="171"/>
      <c r="G83" s="171"/>
      <c r="H83" s="176"/>
      <c r="J83" s="173">
        <f>IF(J82=TRUE,12,0)</f>
        <v>0</v>
      </c>
      <c r="K83" s="173">
        <f>IF(K82=TRUE,12,0)</f>
        <v>0</v>
      </c>
    </row>
    <row r="84" spans="2:11" ht="15.75" thickBot="1" x14ac:dyDescent="0.3">
      <c r="B84" s="175"/>
      <c r="C84" s="317" t="s">
        <v>119</v>
      </c>
      <c r="D84" s="317"/>
      <c r="E84" s="317"/>
      <c r="F84" s="170">
        <v>1</v>
      </c>
      <c r="G84" s="170">
        <v>1</v>
      </c>
      <c r="H84" s="176"/>
    </row>
    <row r="85" spans="2:11" ht="15.75" thickBot="1" x14ac:dyDescent="0.3">
      <c r="B85" s="175"/>
      <c r="C85" s="318" t="s">
        <v>120</v>
      </c>
      <c r="D85" s="318"/>
      <c r="E85" s="318"/>
      <c r="F85" s="185">
        <f>F83*F84</f>
        <v>0</v>
      </c>
      <c r="G85" s="185">
        <f>G83*G84</f>
        <v>0</v>
      </c>
      <c r="H85" s="176"/>
    </row>
    <row r="86" spans="2:11" ht="15.75" thickBot="1" x14ac:dyDescent="0.3">
      <c r="B86" s="175"/>
      <c r="C86" s="317" t="s">
        <v>121</v>
      </c>
      <c r="D86" s="317"/>
      <c r="E86" s="317"/>
      <c r="F86" s="171"/>
      <c r="G86" s="171"/>
      <c r="H86" s="176"/>
    </row>
    <row r="87" spans="2:11" ht="15.75" thickBot="1" x14ac:dyDescent="0.3">
      <c r="B87" s="175"/>
      <c r="C87" s="317" t="s">
        <v>122</v>
      </c>
      <c r="D87" s="317"/>
      <c r="E87" s="317"/>
      <c r="F87" s="171"/>
      <c r="G87" s="171"/>
      <c r="H87" s="176"/>
    </row>
    <row r="88" spans="2:11" ht="15.75" thickBot="1" x14ac:dyDescent="0.3">
      <c r="B88" s="175"/>
      <c r="C88" s="318" t="s">
        <v>123</v>
      </c>
      <c r="D88" s="318"/>
      <c r="E88" s="318"/>
      <c r="F88" s="185">
        <f>(F85+F87)-F86</f>
        <v>0</v>
      </c>
      <c r="G88" s="185">
        <f>(G85+G87)-G86</f>
        <v>0</v>
      </c>
      <c r="H88" s="176"/>
    </row>
    <row r="89" spans="2:11" ht="15.75" thickBot="1" x14ac:dyDescent="0.3">
      <c r="B89" s="175"/>
      <c r="C89" s="317" t="s">
        <v>124</v>
      </c>
      <c r="D89" s="317"/>
      <c r="E89" s="317"/>
      <c r="F89" s="171"/>
      <c r="G89" s="171"/>
      <c r="H89" s="176"/>
    </row>
    <row r="90" spans="2:11" ht="15.75" thickBot="1" x14ac:dyDescent="0.3">
      <c r="B90" s="175"/>
      <c r="C90" s="317" t="s">
        <v>125</v>
      </c>
      <c r="D90" s="317"/>
      <c r="E90" s="317"/>
      <c r="F90" s="171"/>
      <c r="G90" s="171"/>
      <c r="H90" s="176"/>
    </row>
    <row r="91" spans="2:11" ht="15.75" thickBot="1" x14ac:dyDescent="0.3">
      <c r="B91" s="175"/>
      <c r="C91" s="317" t="s">
        <v>126</v>
      </c>
      <c r="D91" s="317"/>
      <c r="E91" s="317"/>
      <c r="F91" s="171"/>
      <c r="G91" s="171"/>
      <c r="H91" s="176"/>
    </row>
    <row r="92" spans="2:11" ht="15.75" thickBot="1" x14ac:dyDescent="0.3">
      <c r="B92" s="175"/>
      <c r="C92" s="317" t="s">
        <v>127</v>
      </c>
      <c r="D92" s="317"/>
      <c r="E92" s="317"/>
      <c r="F92" s="171"/>
      <c r="G92" s="171"/>
      <c r="H92" s="176"/>
    </row>
    <row r="93" spans="2:11" ht="15.75" thickBot="1" x14ac:dyDescent="0.3">
      <c r="B93" s="175"/>
      <c r="C93" s="317" t="s">
        <v>128</v>
      </c>
      <c r="D93" s="317"/>
      <c r="E93" s="317"/>
      <c r="F93" s="171"/>
      <c r="G93" s="171"/>
      <c r="H93" s="176"/>
    </row>
    <row r="94" spans="2:11" ht="15.75" thickBot="1" x14ac:dyDescent="0.3">
      <c r="B94" s="175"/>
      <c r="C94" s="342" t="s">
        <v>129</v>
      </c>
      <c r="D94" s="342"/>
      <c r="E94" s="342"/>
      <c r="F94" s="186">
        <f>SUM(F88:F93)</f>
        <v>0</v>
      </c>
      <c r="G94" s="186">
        <f>SUM(G88:G93)</f>
        <v>0</v>
      </c>
      <c r="H94" s="176"/>
    </row>
    <row r="95" spans="2:11" ht="15.75" thickBot="1" x14ac:dyDescent="0.3">
      <c r="B95" s="175"/>
      <c r="C95" s="343" t="str">
        <f>IF(AND(J82=TRUE,K82=TRUE),_xlfn.CONCAT("Grand Total Gross Rental Income - Years ",F82," &amp; ",G82),IF(AND(J82=TRUE,K82=FALSE),_xlfn.CONCAT(" Grand Total Gross Rental Income - Year ",F82," (excl ",G82,")"),IF(AND(J82=FALSE,K82=TRUE),_xlfn.CONCAT(" Grand Total Gross Rental Income - Year ",G82," (excl ",F82,")")," Grand Total Gross Rental Income")))</f>
        <v xml:space="preserve"> Grand Total Gross Rental Income</v>
      </c>
      <c r="D95" s="343"/>
      <c r="E95" s="343"/>
      <c r="F95" s="325" t="str">
        <f>IF(AND(J82=TRUE,K82=TRUE,SUM(F94:G94)&lt;&gt;0),SUM(F94:G94),IF(AND(J82=TRUE,K82=FALSE,F94&lt;&gt;0),F94,IF(AND(J82=FALSE,K82=TRUE,G94&lt;&gt;0),G94,"")))</f>
        <v/>
      </c>
      <c r="G95" s="326"/>
      <c r="H95" s="176"/>
    </row>
    <row r="96" spans="2:11" ht="15.75" thickBot="1" x14ac:dyDescent="0.3">
      <c r="B96" s="175"/>
      <c r="C96" s="318" t="s">
        <v>130</v>
      </c>
      <c r="D96" s="318"/>
      <c r="E96" s="318"/>
      <c r="F96" s="323" t="str">
        <f>IF(SUM(J83:K83)=0,"",SUM(J83:K83))</f>
        <v/>
      </c>
      <c r="G96" s="324"/>
      <c r="H96" s="176"/>
    </row>
    <row r="97" spans="2:11" ht="15.75" thickBot="1" x14ac:dyDescent="0.3">
      <c r="B97" s="175"/>
      <c r="C97" s="342" t="s">
        <v>131</v>
      </c>
      <c r="D97" s="342"/>
      <c r="E97" s="342"/>
      <c r="F97" s="321" t="str">
        <f>IFERROR(IF(SUM(F94:G94)=0,"",ROUNDDOWN(F95/F96,0)),"Check year(s) to be included")</f>
        <v/>
      </c>
      <c r="G97" s="322"/>
      <c r="H97" s="176"/>
    </row>
    <row r="98" spans="2:11" ht="15.75" thickBot="1" x14ac:dyDescent="0.3">
      <c r="B98" s="175"/>
      <c r="C98" s="317" t="s">
        <v>132</v>
      </c>
      <c r="D98" s="317"/>
      <c r="E98" s="317"/>
      <c r="F98" s="327">
        <v>0</v>
      </c>
      <c r="G98" s="328"/>
      <c r="H98" s="176"/>
    </row>
    <row r="99" spans="2:11" ht="15.75" thickBot="1" x14ac:dyDescent="0.3">
      <c r="B99" s="175"/>
      <c r="C99" s="341" t="s">
        <v>113</v>
      </c>
      <c r="D99" s="341"/>
      <c r="E99" s="341"/>
      <c r="F99" s="319" t="str">
        <f>IFERROR(IF(SUM(F94:G94)=0,"",ROUNDDOWN(F97-F98,0)),"Check year(s) to be included")</f>
        <v/>
      </c>
      <c r="G99" s="320"/>
      <c r="H99" s="176"/>
    </row>
    <row r="100" spans="2:11" s="188" customFormat="1" ht="12" thickBot="1" x14ac:dyDescent="0.25">
      <c r="B100" s="189"/>
      <c r="C100" s="190"/>
      <c r="D100" s="190"/>
      <c r="E100" s="190"/>
      <c r="F100" s="190"/>
      <c r="G100" s="190"/>
      <c r="H100" s="191"/>
    </row>
    <row r="101" spans="2:11" ht="19.5" thickBot="1" x14ac:dyDescent="0.3">
      <c r="B101" s="337" t="s">
        <v>136</v>
      </c>
      <c r="C101" s="338"/>
      <c r="D101" s="338"/>
      <c r="E101" s="338"/>
      <c r="F101" s="338"/>
      <c r="G101" s="338"/>
      <c r="H101" s="339"/>
    </row>
    <row r="102" spans="2:11" ht="15.75" thickBot="1" x14ac:dyDescent="0.3">
      <c r="B102" s="175"/>
      <c r="C102" s="340" t="s">
        <v>115</v>
      </c>
      <c r="D102" s="340"/>
      <c r="E102" s="340"/>
      <c r="F102" s="340"/>
      <c r="G102" s="340"/>
      <c r="H102" s="176"/>
    </row>
    <row r="103" spans="2:11" ht="15.75" thickBot="1" x14ac:dyDescent="0.3">
      <c r="B103" s="175"/>
      <c r="C103" s="184" t="s">
        <v>116</v>
      </c>
      <c r="D103" s="313"/>
      <c r="E103" s="313"/>
      <c r="F103" s="193" t="s">
        <v>107</v>
      </c>
      <c r="G103" s="193" t="s">
        <v>107</v>
      </c>
      <c r="H103" s="176"/>
      <c r="J103" s="187" t="b">
        <v>0</v>
      </c>
      <c r="K103" s="187" t="b">
        <v>0</v>
      </c>
    </row>
    <row r="104" spans="2:11" ht="15.75" thickBot="1" x14ac:dyDescent="0.3">
      <c r="B104" s="175"/>
      <c r="C104" s="317" t="s">
        <v>118</v>
      </c>
      <c r="D104" s="317"/>
      <c r="E104" s="317"/>
      <c r="F104" s="171"/>
      <c r="G104" s="171"/>
      <c r="H104" s="176"/>
      <c r="J104" s="173">
        <f>IF(J103=TRUE,12,0)</f>
        <v>0</v>
      </c>
      <c r="K104" s="173">
        <f>IF(K103=TRUE,12,0)</f>
        <v>0</v>
      </c>
    </row>
    <row r="105" spans="2:11" ht="15.75" thickBot="1" x14ac:dyDescent="0.3">
      <c r="B105" s="175"/>
      <c r="C105" s="317" t="s">
        <v>119</v>
      </c>
      <c r="D105" s="317"/>
      <c r="E105" s="317"/>
      <c r="F105" s="170">
        <v>1</v>
      </c>
      <c r="G105" s="170">
        <v>1</v>
      </c>
      <c r="H105" s="176"/>
    </row>
    <row r="106" spans="2:11" ht="15.75" thickBot="1" x14ac:dyDescent="0.3">
      <c r="B106" s="175"/>
      <c r="C106" s="318" t="s">
        <v>120</v>
      </c>
      <c r="D106" s="318"/>
      <c r="E106" s="318"/>
      <c r="F106" s="185">
        <f>F104*F105</f>
        <v>0</v>
      </c>
      <c r="G106" s="185">
        <f>G104*G105</f>
        <v>0</v>
      </c>
      <c r="H106" s="176"/>
    </row>
    <row r="107" spans="2:11" ht="15.75" thickBot="1" x14ac:dyDescent="0.3">
      <c r="B107" s="175"/>
      <c r="C107" s="317" t="s">
        <v>121</v>
      </c>
      <c r="D107" s="317"/>
      <c r="E107" s="317"/>
      <c r="F107" s="171"/>
      <c r="G107" s="171"/>
      <c r="H107" s="176"/>
    </row>
    <row r="108" spans="2:11" ht="15.75" thickBot="1" x14ac:dyDescent="0.3">
      <c r="B108" s="175"/>
      <c r="C108" s="317" t="s">
        <v>122</v>
      </c>
      <c r="D108" s="317"/>
      <c r="E108" s="317"/>
      <c r="F108" s="171"/>
      <c r="G108" s="171"/>
      <c r="H108" s="176"/>
    </row>
    <row r="109" spans="2:11" ht="15.75" thickBot="1" x14ac:dyDescent="0.3">
      <c r="B109" s="175"/>
      <c r="C109" s="318" t="s">
        <v>123</v>
      </c>
      <c r="D109" s="318"/>
      <c r="E109" s="318"/>
      <c r="F109" s="185">
        <f>(F106+F108)-F107</f>
        <v>0</v>
      </c>
      <c r="G109" s="185">
        <f>(G106+G108)-G107</f>
        <v>0</v>
      </c>
      <c r="H109" s="176"/>
    </row>
    <row r="110" spans="2:11" ht="15.75" thickBot="1" x14ac:dyDescent="0.3">
      <c r="B110" s="175"/>
      <c r="C110" s="317" t="s">
        <v>124</v>
      </c>
      <c r="D110" s="317"/>
      <c r="E110" s="317"/>
      <c r="F110" s="171"/>
      <c r="G110" s="171"/>
      <c r="H110" s="176"/>
    </row>
    <row r="111" spans="2:11" ht="15.75" thickBot="1" x14ac:dyDescent="0.3">
      <c r="B111" s="175"/>
      <c r="C111" s="317" t="s">
        <v>125</v>
      </c>
      <c r="D111" s="317"/>
      <c r="E111" s="317"/>
      <c r="F111" s="171"/>
      <c r="G111" s="171"/>
      <c r="H111" s="176"/>
    </row>
    <row r="112" spans="2:11" ht="15.75" thickBot="1" x14ac:dyDescent="0.3">
      <c r="B112" s="175"/>
      <c r="C112" s="317" t="s">
        <v>126</v>
      </c>
      <c r="D112" s="317"/>
      <c r="E112" s="317"/>
      <c r="F112" s="171"/>
      <c r="G112" s="171"/>
      <c r="H112" s="176"/>
    </row>
    <row r="113" spans="2:11" ht="15.75" thickBot="1" x14ac:dyDescent="0.3">
      <c r="B113" s="175"/>
      <c r="C113" s="317" t="s">
        <v>127</v>
      </c>
      <c r="D113" s="317"/>
      <c r="E113" s="317"/>
      <c r="F113" s="171"/>
      <c r="G113" s="171"/>
      <c r="H113" s="176"/>
    </row>
    <row r="114" spans="2:11" ht="15.75" thickBot="1" x14ac:dyDescent="0.3">
      <c r="B114" s="175"/>
      <c r="C114" s="317" t="s">
        <v>128</v>
      </c>
      <c r="D114" s="317"/>
      <c r="E114" s="317"/>
      <c r="F114" s="171"/>
      <c r="G114" s="171"/>
      <c r="H114" s="176"/>
    </row>
    <row r="115" spans="2:11" ht="15.75" thickBot="1" x14ac:dyDescent="0.3">
      <c r="B115" s="175"/>
      <c r="C115" s="342" t="s">
        <v>129</v>
      </c>
      <c r="D115" s="342"/>
      <c r="E115" s="342"/>
      <c r="F115" s="186">
        <f>SUM(F109:F114)</f>
        <v>0</v>
      </c>
      <c r="G115" s="186">
        <f>SUM(G109:G114)</f>
        <v>0</v>
      </c>
      <c r="H115" s="176"/>
    </row>
    <row r="116" spans="2:11" ht="15.75" thickBot="1" x14ac:dyDescent="0.3">
      <c r="B116" s="175"/>
      <c r="C116" s="343" t="str">
        <f>IF(AND(J103=TRUE,K103=TRUE),_xlfn.CONCAT("Grand Total Gross Rental Income - Years ",F103," &amp; ",G103),IF(AND(J103=TRUE,K103=FALSE),_xlfn.CONCAT(" Grand Total Gross Rental Income - Year ",F103," (excl ",G103,")"),IF(AND(J103=FALSE,K103=TRUE),_xlfn.CONCAT(" Grand Total Gross Rental Income - Year ",G103," (excl ",F103,")")," Grand Total Gross Rental Income")))</f>
        <v xml:space="preserve"> Grand Total Gross Rental Income</v>
      </c>
      <c r="D116" s="343"/>
      <c r="E116" s="343"/>
      <c r="F116" s="325" t="str">
        <f>IF(AND(J103=TRUE,K103=TRUE,SUM(F115:G115)&lt;&gt;0),SUM(F115:G115),IF(AND(J103=TRUE,K103=FALSE,F115&lt;&gt;0),F115,IF(AND(J103=FALSE,K103=TRUE,G115&lt;&gt;0),G115,"")))</f>
        <v/>
      </c>
      <c r="G116" s="326"/>
      <c r="H116" s="176"/>
    </row>
    <row r="117" spans="2:11" ht="15.75" thickBot="1" x14ac:dyDescent="0.3">
      <c r="B117" s="175"/>
      <c r="C117" s="318" t="s">
        <v>130</v>
      </c>
      <c r="D117" s="318"/>
      <c r="E117" s="318"/>
      <c r="F117" s="323" t="str">
        <f>IF(SUM(J104:K104)=0,"",SUM(J104:K104))</f>
        <v/>
      </c>
      <c r="G117" s="324"/>
      <c r="H117" s="176"/>
    </row>
    <row r="118" spans="2:11" ht="15.75" thickBot="1" x14ac:dyDescent="0.3">
      <c r="B118" s="175"/>
      <c r="C118" s="342" t="s">
        <v>131</v>
      </c>
      <c r="D118" s="342"/>
      <c r="E118" s="342"/>
      <c r="F118" s="321" t="str">
        <f>IFERROR(IF(SUM(F115:G115)=0,"",ROUNDDOWN(F116/F117,0)),"Check year(s) to be included")</f>
        <v/>
      </c>
      <c r="G118" s="322"/>
      <c r="H118" s="176"/>
    </row>
    <row r="119" spans="2:11" ht="15.75" thickBot="1" x14ac:dyDescent="0.3">
      <c r="B119" s="175"/>
      <c r="C119" s="317" t="s">
        <v>132</v>
      </c>
      <c r="D119" s="317"/>
      <c r="E119" s="317"/>
      <c r="F119" s="327">
        <v>0</v>
      </c>
      <c r="G119" s="328"/>
      <c r="H119" s="176"/>
    </row>
    <row r="120" spans="2:11" ht="15.75" thickBot="1" x14ac:dyDescent="0.3">
      <c r="B120" s="175"/>
      <c r="C120" s="341" t="s">
        <v>113</v>
      </c>
      <c r="D120" s="341"/>
      <c r="E120" s="341"/>
      <c r="F120" s="319" t="str">
        <f>IFERROR(IF(SUM(F115:G115)=0,"",ROUNDDOWN(F118-F119,0)),"Check year(s) to be included")</f>
        <v/>
      </c>
      <c r="G120" s="320"/>
      <c r="H120" s="176"/>
    </row>
    <row r="121" spans="2:11" s="188" customFormat="1" ht="15.75" thickBot="1" x14ac:dyDescent="0.3">
      <c r="B121" s="189"/>
      <c r="C121" s="190"/>
      <c r="D121" s="190"/>
      <c r="E121" s="190"/>
      <c r="F121" s="190"/>
      <c r="G121" s="190"/>
      <c r="H121" s="191"/>
      <c r="I121" s="173"/>
      <c r="J121" s="173"/>
      <c r="K121" s="173"/>
    </row>
    <row r="122" spans="2:11" s="54" customFormat="1" ht="18" thickBot="1" x14ac:dyDescent="0.35">
      <c r="B122" s="278" t="s">
        <v>83</v>
      </c>
      <c r="C122" s="279"/>
      <c r="D122" s="280"/>
      <c r="E122" s="93"/>
      <c r="F122" s="93"/>
      <c r="G122" s="93"/>
      <c r="H122" s="192"/>
      <c r="I122" s="173"/>
      <c r="J122" s="173"/>
      <c r="K122" s="173"/>
    </row>
    <row r="123" spans="2:11" s="54" customFormat="1" x14ac:dyDescent="0.25">
      <c r="B123" s="208"/>
      <c r="C123" s="209"/>
      <c r="D123" s="209"/>
      <c r="E123" s="209"/>
      <c r="F123" s="209"/>
      <c r="G123" s="209"/>
      <c r="H123" s="344"/>
      <c r="I123" s="173"/>
      <c r="J123" s="173"/>
      <c r="K123" s="173"/>
    </row>
    <row r="124" spans="2:11" s="54" customFormat="1" x14ac:dyDescent="0.25">
      <c r="B124" s="345"/>
      <c r="C124" s="346"/>
      <c r="D124" s="346"/>
      <c r="E124" s="346"/>
      <c r="F124" s="346"/>
      <c r="G124" s="346"/>
      <c r="H124" s="347"/>
      <c r="I124" s="173"/>
      <c r="J124" s="173"/>
      <c r="K124" s="173"/>
    </row>
    <row r="125" spans="2:11" s="54" customFormat="1" x14ac:dyDescent="0.25">
      <c r="B125" s="345"/>
      <c r="C125" s="346"/>
      <c r="D125" s="346"/>
      <c r="E125" s="346"/>
      <c r="F125" s="346"/>
      <c r="G125" s="346"/>
      <c r="H125" s="347"/>
      <c r="I125" s="173"/>
      <c r="J125" s="173"/>
      <c r="K125" s="173"/>
    </row>
    <row r="126" spans="2:11" s="54" customFormat="1" x14ac:dyDescent="0.25">
      <c r="B126" s="345"/>
      <c r="C126" s="346"/>
      <c r="D126" s="346"/>
      <c r="E126" s="346"/>
      <c r="F126" s="346"/>
      <c r="G126" s="346"/>
      <c r="H126" s="347"/>
      <c r="I126" s="173"/>
      <c r="J126" s="173"/>
      <c r="K126" s="173"/>
    </row>
    <row r="127" spans="2:11" s="54" customFormat="1" ht="15.75" thickBot="1" x14ac:dyDescent="0.3">
      <c r="B127" s="348"/>
      <c r="C127" s="349"/>
      <c r="D127" s="349"/>
      <c r="E127" s="349"/>
      <c r="F127" s="349"/>
      <c r="G127" s="349"/>
      <c r="H127" s="350"/>
      <c r="I127" s="173"/>
      <c r="J127" s="173"/>
      <c r="K127" s="173"/>
    </row>
    <row r="128" spans="2:11" ht="15.75" thickTop="1" x14ac:dyDescent="0.25"/>
  </sheetData>
  <sheetProtection algorithmName="SHA-512" hashValue="OILjSnS1NqCa/VdJ3EH6BxwODr0YguZx8Zo6sgsd8COKO6IhtSZUbgay+1XrGKJA4zEhXoZUwa8Cwbf3YwM4MQ==" saltValue="MFdsozwX5ZT9w5eV1dbUQQ==" spinCount="100000" sheet="1" formatCells="0"/>
  <mergeCells count="143">
    <mergeCell ref="B123:H127"/>
    <mergeCell ref="C119:E119"/>
    <mergeCell ref="F119:G119"/>
    <mergeCell ref="C120:E120"/>
    <mergeCell ref="F120:G120"/>
    <mergeCell ref="B122:D122"/>
    <mergeCell ref="F116:G116"/>
    <mergeCell ref="C117:E117"/>
    <mergeCell ref="F117:G117"/>
    <mergeCell ref="C118:E118"/>
    <mergeCell ref="F118:G118"/>
    <mergeCell ref="C112:E112"/>
    <mergeCell ref="C113:E113"/>
    <mergeCell ref="C114:E114"/>
    <mergeCell ref="C115:E115"/>
    <mergeCell ref="C116:E116"/>
    <mergeCell ref="C107:E107"/>
    <mergeCell ref="C108:E108"/>
    <mergeCell ref="C109:E109"/>
    <mergeCell ref="C110:E110"/>
    <mergeCell ref="C111:E111"/>
    <mergeCell ref="C102:G102"/>
    <mergeCell ref="D103:E103"/>
    <mergeCell ref="C104:E104"/>
    <mergeCell ref="C105:E105"/>
    <mergeCell ref="C106:E106"/>
    <mergeCell ref="C98:E98"/>
    <mergeCell ref="F98:G98"/>
    <mergeCell ref="C99:E99"/>
    <mergeCell ref="F99:G99"/>
    <mergeCell ref="B101:H101"/>
    <mergeCell ref="C95:E95"/>
    <mergeCell ref="F95:G95"/>
    <mergeCell ref="C96:E96"/>
    <mergeCell ref="F96:G96"/>
    <mergeCell ref="C97:E97"/>
    <mergeCell ref="F97:G97"/>
    <mergeCell ref="C90:E90"/>
    <mergeCell ref="C91:E91"/>
    <mergeCell ref="C92:E92"/>
    <mergeCell ref="C93:E93"/>
    <mergeCell ref="C94:E94"/>
    <mergeCell ref="C85:E85"/>
    <mergeCell ref="C86:E86"/>
    <mergeCell ref="C87:E87"/>
    <mergeCell ref="C88:E88"/>
    <mergeCell ref="C89:E89"/>
    <mergeCell ref="B80:H80"/>
    <mergeCell ref="C81:G81"/>
    <mergeCell ref="D82:E82"/>
    <mergeCell ref="C83:E83"/>
    <mergeCell ref="C84:E84"/>
    <mergeCell ref="C76:E76"/>
    <mergeCell ref="F76:G76"/>
    <mergeCell ref="C77:E77"/>
    <mergeCell ref="F77:G77"/>
    <mergeCell ref="C78:E78"/>
    <mergeCell ref="F78:G78"/>
    <mergeCell ref="C72:E72"/>
    <mergeCell ref="C73:E73"/>
    <mergeCell ref="C74:E74"/>
    <mergeCell ref="F74:G74"/>
    <mergeCell ref="C75:E75"/>
    <mergeCell ref="F75:G75"/>
    <mergeCell ref="C67:E67"/>
    <mergeCell ref="C68:E68"/>
    <mergeCell ref="C69:E69"/>
    <mergeCell ref="C70:E70"/>
    <mergeCell ref="C71:E71"/>
    <mergeCell ref="C62:E62"/>
    <mergeCell ref="C63:E63"/>
    <mergeCell ref="C64:E64"/>
    <mergeCell ref="C65:E65"/>
    <mergeCell ref="C66:E66"/>
    <mergeCell ref="C57:E57"/>
    <mergeCell ref="F57:G57"/>
    <mergeCell ref="B59:H59"/>
    <mergeCell ref="C60:G60"/>
    <mergeCell ref="D61:E61"/>
    <mergeCell ref="C54:E54"/>
    <mergeCell ref="F54:G54"/>
    <mergeCell ref="C55:E55"/>
    <mergeCell ref="F55:G55"/>
    <mergeCell ref="C56:E56"/>
    <mergeCell ref="F56:G56"/>
    <mergeCell ref="C50:E50"/>
    <mergeCell ref="C51:E51"/>
    <mergeCell ref="C52:E52"/>
    <mergeCell ref="C53:E53"/>
    <mergeCell ref="F53:G53"/>
    <mergeCell ref="C45:E45"/>
    <mergeCell ref="C46:E46"/>
    <mergeCell ref="C47:E47"/>
    <mergeCell ref="C48:E48"/>
    <mergeCell ref="C49:E49"/>
    <mergeCell ref="D40:E40"/>
    <mergeCell ref="C41:E41"/>
    <mergeCell ref="C42:E42"/>
    <mergeCell ref="C43:E43"/>
    <mergeCell ref="C44:E44"/>
    <mergeCell ref="B4:H4"/>
    <mergeCell ref="B3:H3"/>
    <mergeCell ref="D6:E6"/>
    <mergeCell ref="B38:H38"/>
    <mergeCell ref="C39:G39"/>
    <mergeCell ref="C24:E24"/>
    <mergeCell ref="B17:H17"/>
    <mergeCell ref="C18:G18"/>
    <mergeCell ref="B9:H9"/>
    <mergeCell ref="F10:G10"/>
    <mergeCell ref="C20:E20"/>
    <mergeCell ref="C21:E21"/>
    <mergeCell ref="C22:E22"/>
    <mergeCell ref="C36:E36"/>
    <mergeCell ref="C33:E33"/>
    <mergeCell ref="C34:E34"/>
    <mergeCell ref="C35:E35"/>
    <mergeCell ref="C31:E31"/>
    <mergeCell ref="C32:E32"/>
    <mergeCell ref="C29:E29"/>
    <mergeCell ref="C30:E30"/>
    <mergeCell ref="C27:E27"/>
    <mergeCell ref="C28:E28"/>
    <mergeCell ref="C25:E25"/>
    <mergeCell ref="C26:E26"/>
    <mergeCell ref="C23:E23"/>
    <mergeCell ref="F36:G36"/>
    <mergeCell ref="F34:G34"/>
    <mergeCell ref="F33:G33"/>
    <mergeCell ref="F32:G32"/>
    <mergeCell ref="F35:G35"/>
    <mergeCell ref="D11:E11"/>
    <mergeCell ref="D10:E10"/>
    <mergeCell ref="D19:E19"/>
    <mergeCell ref="F15:G15"/>
    <mergeCell ref="F14:G14"/>
    <mergeCell ref="F13:G13"/>
    <mergeCell ref="F12:G12"/>
    <mergeCell ref="F11:G11"/>
    <mergeCell ref="C15:E15"/>
    <mergeCell ref="D14:E14"/>
    <mergeCell ref="D13:E13"/>
    <mergeCell ref="D12:E12"/>
  </mergeCells>
  <dataValidations count="1">
    <dataValidation type="list" allowBlank="1" showInputMessage="1" showErrorMessage="1" sqref="F19:G19 F40:G40 F61:G61 F82:G82 F103:G103" xr:uid="{1CE86D9D-0AA1-4055-9916-66DB201092AE}">
      <formula1>$J$9:$J$14</formula1>
    </dataValidation>
  </dataValidations>
  <printOptions horizontalCentered="1" verticalCentered="1"/>
  <pageMargins left="0.5" right="0.5" top="0.25" bottom="0.25" header="0" footer="0"/>
  <pageSetup paperSize="5" scale="4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5</xdr:col>
                    <xdr:colOff>66675</xdr:colOff>
                    <xdr:row>18</xdr:row>
                    <xdr:rowOff>0</xdr:rowOff>
                  </from>
                  <to>
                    <xdr:col>5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18</xdr:row>
                    <xdr:rowOff>0</xdr:rowOff>
                  </from>
                  <to>
                    <xdr:col>6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5</xdr:col>
                    <xdr:colOff>66675</xdr:colOff>
                    <xdr:row>39</xdr:row>
                    <xdr:rowOff>0</xdr:rowOff>
                  </from>
                  <to>
                    <xdr:col>5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6</xdr:col>
                    <xdr:colOff>66675</xdr:colOff>
                    <xdr:row>39</xdr:row>
                    <xdr:rowOff>0</xdr:rowOff>
                  </from>
                  <to>
                    <xdr:col>6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5</xdr:col>
                    <xdr:colOff>66675</xdr:colOff>
                    <xdr:row>59</xdr:row>
                    <xdr:rowOff>180975</xdr:rowOff>
                  </from>
                  <to>
                    <xdr:col>5</xdr:col>
                    <xdr:colOff>266700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6</xdr:col>
                    <xdr:colOff>66675</xdr:colOff>
                    <xdr:row>59</xdr:row>
                    <xdr:rowOff>180975</xdr:rowOff>
                  </from>
                  <to>
                    <xdr:col>6</xdr:col>
                    <xdr:colOff>266700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81</xdr:row>
                    <xdr:rowOff>0</xdr:rowOff>
                  </from>
                  <to>
                    <xdr:col>5</xdr:col>
                    <xdr:colOff>266700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6</xdr:col>
                    <xdr:colOff>66675</xdr:colOff>
                    <xdr:row>81</xdr:row>
                    <xdr:rowOff>0</xdr:rowOff>
                  </from>
                  <to>
                    <xdr:col>6</xdr:col>
                    <xdr:colOff>266700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102</xdr:row>
                    <xdr:rowOff>0</xdr:rowOff>
                  </from>
                  <to>
                    <xdr:col>5</xdr:col>
                    <xdr:colOff>266700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102</xdr:row>
                    <xdr:rowOff>0</xdr:rowOff>
                  </from>
                  <to>
                    <xdr:col>6</xdr:col>
                    <xdr:colOff>266700</xdr:colOff>
                    <xdr:row>103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ubley Department Document" ma:contentTypeID="0x01010052093744992EC54B81A6FC4F367520CB00694194140AABDD47AB28BA431C3349BE" ma:contentTypeVersion="22" ma:contentTypeDescription="" ma:contentTypeScope="" ma:versionID="d898588609cd74741fcb7350efc0e662">
  <xsd:schema xmlns:xsd="http://www.w3.org/2001/XMLSchema" xmlns:xs="http://www.w3.org/2001/XMLSchema" xmlns:p="http://schemas.microsoft.com/office/2006/metadata/properties" xmlns:ns2="851f520e-29fd-4abe-a1b4-44ec611bb659" xmlns:ns3="ac3054bf-fbee-478a-89ca-1dae446e73a2" targetNamespace="http://schemas.microsoft.com/office/2006/metadata/properties" ma:root="true" ma:fieldsID="476263938f4adccf47298a0c707c7548" ns2:_="" ns3:_="">
    <xsd:import namespace="851f520e-29fd-4abe-a1b4-44ec611bb659"/>
    <xsd:import namespace="ac3054bf-fbee-478a-89ca-1dae446e73a2"/>
    <xsd:element name="properties">
      <xsd:complexType>
        <xsd:sequence>
          <xsd:element name="documentManagement">
            <xsd:complexType>
              <xsd:all>
                <xsd:element ref="ns2:DocumentDescription"/>
                <xsd:element ref="ns2:SortOrder" minOccurs="0"/>
                <xsd:element ref="ns2:g4525c811b2b41188d8a6084deb69d4c" minOccurs="0"/>
                <xsd:element ref="ns2:WebPartDisplay" minOccurs="0"/>
                <xsd:element ref="ns2:TaxCatchAll" minOccurs="0"/>
                <xsd:element ref="ns2:TaxCatchAllLabel" minOccurs="0"/>
                <xsd:element ref="ns2:HubleyDepartment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520e-29fd-4abe-a1b4-44ec611bb659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8" ma:displayName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SortOrder" ma:index="9" nillable="true" ma:displayName="Sort Order" ma:decimals="0" ma:internalName="SortOrder" ma:readOnly="false" ma:percentage="FALSE">
      <xsd:simpleType>
        <xsd:restriction base="dms:Number"/>
      </xsd:simpleType>
    </xsd:element>
    <xsd:element name="g4525c811b2b41188d8a6084deb69d4c" ma:index="10" nillable="true" ma:taxonomy="true" ma:internalName="g4525c811b2b41188d8a6084deb69d4c" ma:taxonomyFieldName="Tags" ma:displayName="Tags" ma:readOnly="false" ma:fieldId="{04525c81-1b2b-4118-8d8a-6084deb69d4c}" ma:taxonomyMulti="true" ma:sspId="dc115590-2f4a-4ebb-aea1-5d8b870e6301" ma:termSetId="c55b26b4-e96e-43e2-bc82-76f75c2c18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PartDisplay" ma:index="11" nillable="true" ma:displayName="Web Part Display" ma:default="1" ma:internalName="WebPartDisplay" ma:readOnly="false">
      <xsd:simpleType>
        <xsd:restriction base="dms:Boolean"/>
      </xsd:simpleType>
    </xsd:element>
    <xsd:element name="TaxCatchAll" ma:index="12" nillable="true" ma:displayName="Taxonomy Catch All Column" ma:hidden="true" ma:list="{eda0ed46-3edd-4d69-b0d2-fb73d632ec3d}" ma:internalName="TaxCatchAll" ma:readOnly="false" ma:showField="CatchAllData" ma:web="851f520e-29fd-4abe-a1b4-44ec611bb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eda0ed46-3edd-4d69-b0d2-fb73d632ec3d}" ma:internalName="TaxCatchAllLabel" ma:readOnly="true" ma:showField="CatchAllDataLabel" ma:web="851f520e-29fd-4abe-a1b4-44ec611bb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ubleyDepartment" ma:index="15" nillable="true" ma:displayName="Hubley Department" ma:default="Accounting &amp; Payroll" ma:format="Dropdown" ma:internalName="HubleyDepartment" ma:readOnly="false">
      <xsd:simpleType>
        <xsd:restriction base="dms:Choice">
          <xsd:enumeration value="Accounting &amp; Payroll"/>
          <xsd:enumeration value="Compliance"/>
          <xsd:enumeration value="Encompass"/>
          <xsd:enumeration value="Human Resources"/>
          <xsd:enumeration value="Information Technology"/>
          <xsd:enumeration value="Learning and Development"/>
          <xsd:enumeration value="Marketing"/>
          <xsd:enumeration value="Program Guidelines"/>
        </xsd:restriction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054bf-fbee-478a-89ca-1dae446e7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ubleyDepartment xmlns="851f520e-29fd-4abe-a1b4-44ec611bb659">Accounting &amp; Payroll</HubleyDepartment>
    <SortOrder xmlns="851f520e-29fd-4abe-a1b4-44ec611bb659" xsi:nil="true"/>
    <g4525c811b2b41188d8a6084deb69d4c xmlns="851f520e-29fd-4abe-a1b4-44ec611bb659">
      <Terms xmlns="http://schemas.microsoft.com/office/infopath/2007/PartnerControls"/>
    </g4525c811b2b41188d8a6084deb69d4c>
    <TaxCatchAll xmlns="851f520e-29fd-4abe-a1b4-44ec611bb659" xsi:nil="true"/>
    <DocumentDescription xmlns="851f520e-29fd-4abe-a1b4-44ec611bb659"/>
    <WebPartDisplay xmlns="851f520e-29fd-4abe-a1b4-44ec611bb659">true</WebPartDisplay>
    <SharedWithUsers xmlns="851f520e-29fd-4abe-a1b4-44ec611bb659">
      <UserInfo>
        <DisplayName>Roman Balley</DisplayName>
        <AccountId>1256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75CAD2-C1B9-448C-8C65-A5A45578F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520e-29fd-4abe-a1b4-44ec611bb659"/>
    <ds:schemaRef ds:uri="ac3054bf-fbee-478a-89ca-1dae446e73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EE06E3-0992-4F69-B825-DF29836F657A}">
  <ds:schemaRefs>
    <ds:schemaRef ds:uri="http://schemas.microsoft.com/office/2006/metadata/properties"/>
    <ds:schemaRef ds:uri="http://schemas.microsoft.com/office/infopath/2007/PartnerControls"/>
    <ds:schemaRef ds:uri="851f520e-29fd-4abe-a1b4-44ec611bb659"/>
  </ds:schemaRefs>
</ds:datastoreItem>
</file>

<file path=customXml/itemProps3.xml><?xml version="1.0" encoding="utf-8"?>
<ds:datastoreItem xmlns:ds="http://schemas.openxmlformats.org/officeDocument/2006/customXml" ds:itemID="{72343493-4556-4E86-A9FA-439F02F657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Income Calculation</vt:lpstr>
      <vt:lpstr>Fixed and Non-Taxable Income</vt:lpstr>
      <vt:lpstr>Rental Income</vt:lpstr>
      <vt:lpstr>'Fixed and Non-Taxable Income'!Print_Area</vt:lpstr>
      <vt:lpstr>'Income Calculation'!Print_Area</vt:lpstr>
      <vt:lpstr>'Rental Income'!Print_Area</vt:lpstr>
      <vt:lpstr>'Rental Income'!Print_Titles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Mimi Eblen</dc:creator>
  <cp:keywords/>
  <dc:description/>
  <cp:lastModifiedBy>Josue Lepez</cp:lastModifiedBy>
  <cp:revision/>
  <dcterms:created xsi:type="dcterms:W3CDTF">2015-12-03T15:57:35Z</dcterms:created>
  <dcterms:modified xsi:type="dcterms:W3CDTF">2023-06-16T21:37:48Z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0x01010052093744992EC54B81A6FC4F367520CB00694194140AABDD47AB28BA431C3349BE</vt:lpwstr>
  </property>
</Properties>
</file>